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sykeintra.sharepoint.com/sites/THEME-Jateraportoinnit/Shared Documents/VALTSU/Indikaattorit/2026 päivitys/Biohajoavat jätteet/"/>
    </mc:Choice>
  </mc:AlternateContent>
  <xr:revisionPtr revIDLastSave="146" documentId="13_ncr:1_{C7892BC5-531B-4152-A83B-7E1BB98C26D1}" xr6:coauthVersionLast="47" xr6:coauthVersionMax="47" xr10:uidLastSave="{BDA5CFBF-D4E5-4C93-AB6D-E527564964DF}"/>
  <bookViews>
    <workbookView xWindow="28680" yWindow="-120" windowWidth="29040" windowHeight="15720" activeTab="1" xr2:uid="{C2807B76-74BC-4C43-BEAF-E25AB86A01B7}"/>
  </bookViews>
  <sheets>
    <sheet name="Biodegradable waste" sheetId="11" r:id="rId1"/>
    <sheet name="Municipal biowaste" sheetId="6" r:id="rId2"/>
    <sheet name="Food waste" sheetId="2" r:id="rId3"/>
    <sheet name="Digestion" sheetId="3" r:id="rId4"/>
    <sheet name="Composting" sheetId="4" r:id="rId5"/>
    <sheet name="Biogas plants" sheetId="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6" l="1"/>
  <c r="F10" i="6"/>
  <c r="G7" i="2" l="1"/>
  <c r="G6" i="2"/>
  <c r="G5" i="2"/>
  <c r="C11" i="4"/>
  <c r="F18" i="5"/>
  <c r="E18" i="5"/>
  <c r="G18" i="5" s="1"/>
  <c r="D18" i="5"/>
  <c r="C18" i="5"/>
  <c r="B18" i="5"/>
  <c r="F17" i="5"/>
  <c r="D17" i="5"/>
  <c r="C17" i="5"/>
  <c r="B17" i="5"/>
  <c r="E17" i="5" s="1"/>
  <c r="G17" i="5" s="1"/>
  <c r="F16" i="5"/>
  <c r="D16" i="5"/>
  <c r="C16" i="5"/>
  <c r="B16" i="5"/>
  <c r="E16" i="5" s="1"/>
  <c r="G16" i="5" s="1"/>
  <c r="F15" i="5"/>
  <c r="D15" i="5"/>
  <c r="C15" i="5"/>
  <c r="B15" i="5"/>
  <c r="E15" i="5" s="1"/>
  <c r="G15" i="5" s="1"/>
  <c r="F14" i="5"/>
  <c r="D14" i="5"/>
  <c r="C14" i="5"/>
  <c r="B14" i="5"/>
  <c r="E14" i="5" s="1"/>
  <c r="G14" i="5" s="1"/>
  <c r="F13" i="5"/>
  <c r="D13" i="5"/>
  <c r="C13" i="5"/>
  <c r="B13" i="5"/>
  <c r="E13" i="5" s="1"/>
  <c r="G13" i="5" s="1"/>
  <c r="C11" i="3"/>
  <c r="C10" i="4"/>
  <c r="C10" i="3"/>
  <c r="E54" i="5" l="1"/>
  <c r="E53" i="5"/>
  <c r="E37" i="5"/>
  <c r="G37" i="5" s="1"/>
  <c r="E36" i="5"/>
  <c r="G36" i="5" s="1"/>
  <c r="F6" i="5" l="1"/>
  <c r="F7" i="5"/>
  <c r="F8" i="5"/>
  <c r="F9" i="5"/>
  <c r="F10" i="5"/>
  <c r="F11" i="5"/>
  <c r="F12" i="5"/>
  <c r="F5" i="5"/>
  <c r="D6" i="5"/>
  <c r="D7" i="5"/>
  <c r="D8" i="5"/>
  <c r="D9" i="5"/>
  <c r="D10" i="5"/>
  <c r="D11" i="5"/>
  <c r="D12" i="5"/>
  <c r="D5" i="5"/>
  <c r="D4" i="5"/>
  <c r="D3" i="5"/>
  <c r="C6" i="5"/>
  <c r="C7" i="5"/>
  <c r="C8" i="5"/>
  <c r="C9" i="5"/>
  <c r="C10" i="5"/>
  <c r="C11" i="5"/>
  <c r="C12" i="5"/>
  <c r="C5" i="5"/>
  <c r="C4" i="5"/>
  <c r="C3" i="5"/>
  <c r="B6" i="5"/>
  <c r="B7" i="5"/>
  <c r="B8" i="5"/>
  <c r="B9" i="5"/>
  <c r="B10" i="5"/>
  <c r="E10" i="5" s="1"/>
  <c r="G10" i="5" s="1"/>
  <c r="B11" i="5"/>
  <c r="B12" i="5"/>
  <c r="B5" i="5"/>
  <c r="B4" i="5"/>
  <c r="B3" i="5"/>
  <c r="E42" i="5"/>
  <c r="E43" i="5"/>
  <c r="E44" i="5"/>
  <c r="E45" i="5"/>
  <c r="E46" i="5"/>
  <c r="E47" i="5"/>
  <c r="E48" i="5"/>
  <c r="E49" i="5"/>
  <c r="E50" i="5"/>
  <c r="E51" i="5"/>
  <c r="E52" i="5"/>
  <c r="E41" i="5"/>
  <c r="E22" i="5"/>
  <c r="G22" i="5" s="1"/>
  <c r="E23" i="5"/>
  <c r="G23" i="5" s="1"/>
  <c r="E24" i="5"/>
  <c r="G24" i="5" s="1"/>
  <c r="E25" i="5"/>
  <c r="G25" i="5" s="1"/>
  <c r="E26" i="5"/>
  <c r="G26" i="5" s="1"/>
  <c r="E27" i="5"/>
  <c r="G27" i="5" s="1"/>
  <c r="E28" i="5"/>
  <c r="G28" i="5" s="1"/>
  <c r="E29" i="5"/>
  <c r="G29" i="5" s="1"/>
  <c r="E30" i="5"/>
  <c r="G30" i="5" s="1"/>
  <c r="E31" i="5"/>
  <c r="G31" i="5" s="1"/>
  <c r="E32" i="5"/>
  <c r="G32" i="5" s="1"/>
  <c r="E33" i="5"/>
  <c r="G33" i="5" s="1"/>
  <c r="E34" i="5"/>
  <c r="G34" i="5" s="1"/>
  <c r="E35" i="5"/>
  <c r="G35" i="5" s="1"/>
  <c r="G4" i="2"/>
  <c r="G3" i="2"/>
  <c r="D4" i="6"/>
  <c r="D5" i="6"/>
  <c r="D6" i="6"/>
  <c r="D7" i="6"/>
  <c r="D8" i="6"/>
  <c r="D9" i="6"/>
  <c r="D3" i="6"/>
  <c r="E6" i="5" l="1"/>
  <c r="G6" i="5" s="1"/>
  <c r="E4" i="5"/>
  <c r="G4" i="5" s="1"/>
  <c r="E8" i="5"/>
  <c r="G8" i="5" s="1"/>
  <c r="E12" i="5"/>
  <c r="G12" i="5" s="1"/>
  <c r="E11" i="5"/>
  <c r="G11" i="5" s="1"/>
  <c r="E5" i="5"/>
  <c r="G5" i="5" s="1"/>
  <c r="E3" i="5"/>
  <c r="G3" i="5" s="1"/>
  <c r="E7" i="5"/>
  <c r="G7" i="5" s="1"/>
  <c r="E9" i="5"/>
  <c r="G9" i="5" s="1"/>
</calcChain>
</file>

<file path=xl/sharedStrings.xml><?xml version="1.0" encoding="utf-8"?>
<sst xmlns="http://schemas.openxmlformats.org/spreadsheetml/2006/main" count="71" uniqueCount="42">
  <si>
    <t>*Kierrätykselle asetettu tavoitetaso vuodelle 2027 on 65 %</t>
  </si>
  <si>
    <t>References:</t>
  </si>
  <si>
    <t>Official Statistics of Finland (OSF): Waste statistics [online publication].</t>
  </si>
  <si>
    <t>Access method:</t>
  </si>
  <si>
    <t xml:space="preserve"> https://stat.fi/en/statistics/jate </t>
  </si>
  <si>
    <t>Graphs and text: Finnish Environment Institute</t>
  </si>
  <si>
    <t xml:space="preserve">Calculations: Finnish Environment Institute, National waste plan indicators </t>
  </si>
  <si>
    <t>Year</t>
  </si>
  <si>
    <t>Generation</t>
  </si>
  <si>
    <t>Separately collected</t>
  </si>
  <si>
    <t>Recycled</t>
  </si>
  <si>
    <t>Recycling rate</t>
  </si>
  <si>
    <t>2027 target</t>
  </si>
  <si>
    <t>*The amount does not include the harvest left in the field.</t>
  </si>
  <si>
    <t>Households</t>
  </si>
  <si>
    <t>Catering services</t>
  </si>
  <si>
    <t>Primary production</t>
  </si>
  <si>
    <t>Total</t>
  </si>
  <si>
    <t>Retail and whole sale</t>
  </si>
  <si>
    <t>Food industry</t>
  </si>
  <si>
    <t xml:space="preserve">Access method: </t>
  </si>
  <si>
    <t>https://luonnonvaratieto.luke.fi/numerotieto/raportit?panel=elintarvikejate&amp;lang=en</t>
  </si>
  <si>
    <t>Municipal waste</t>
  </si>
  <si>
    <t>Other than municipal waste</t>
  </si>
  <si>
    <t>Amount of composted waste (tn) in 2015-2023</t>
  </si>
  <si>
    <t>Joint processing plant</t>
  </si>
  <si>
    <t>Total (Reactor plants)</t>
  </si>
  <si>
    <t>Total incl. Landfill facilities</t>
  </si>
  <si>
    <t>Suomen biokaasulaitosrekisteri N:O 13-20; Finnish Biocycle and Biogas Association</t>
  </si>
  <si>
    <t xml:space="preserve">Number of biogas and biomethane plants in 2009-2024
</t>
  </si>
  <si>
    <t xml:space="preserve">Number of biogas plants in 2009-2024
</t>
  </si>
  <si>
    <t>Number of biomethane plants 2011-2024</t>
  </si>
  <si>
    <t>Agricultural facility</t>
  </si>
  <si>
    <t>Sewage facility</t>
  </si>
  <si>
    <t>Landfill facility</t>
  </si>
  <si>
    <t>Satistics Finland: Waste Statistics ([eferenced: 18.9.2025]</t>
  </si>
  <si>
    <t>Amount of digested waste (tn) in 2015-2023</t>
  </si>
  <si>
    <t>Natural Resource Data service. Food Waste and Edible Food Waste [Referenced: 20.11.2025]</t>
  </si>
  <si>
    <t>Amount of food waste (tn) by production chain in 2019-2023*</t>
  </si>
  <si>
    <t>The amount (tn) and recycling rate of municipal biowaste in 2016-2024</t>
  </si>
  <si>
    <t>ISSN=2323-5314. Helsinki: Statistics Finland [Referenced: 11.3.2026].</t>
  </si>
  <si>
    <t>Other than separately collected (in mixed waste)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</si>
</sst>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
  </numFmts>
  <fonts count="9" x14ac:knownFonts="1">
    <font>
      <sz val="11"/>
      <color theme="1"/>
      <name val="Calibri"/>
      <family val="2"/>
      <scheme val="minor"/>
    </font>
    <font>
      <sz val="11"/>
      <color theme="1"/>
      <name val="Calibri"/>
      <family val="2"/>
      <scheme val="minor"/>
    </font>
    <font>
      <b/>
      <sz val="15"/>
      <color theme="3"/>
      <name val="Calibri"/>
      <family val="2"/>
      <scheme val="minor"/>
    </font>
    <font>
      <u/>
      <sz val="11"/>
      <color theme="10"/>
      <name val="Calibri"/>
      <family val="2"/>
      <scheme val="minor"/>
    </font>
    <font>
      <sz val="10"/>
      <color theme="1"/>
      <name val="Arial"/>
      <family val="2"/>
    </font>
    <font>
      <sz val="10"/>
      <name val="Arial"/>
      <family val="2"/>
    </font>
    <font>
      <b/>
      <sz val="11"/>
      <color theme="1"/>
      <name val="Calibri"/>
      <family val="2"/>
      <scheme val="minor"/>
    </font>
    <font>
      <sz val="10"/>
      <color rgb="FF000000"/>
      <name val="Arial"/>
      <family val="2"/>
    </font>
    <font>
      <sz val="11"/>
      <color rgb="FF000000"/>
      <name val="Calibri"/>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ck">
        <color theme="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bottom/>
      <diagonal/>
    </border>
    <border>
      <left/>
      <right/>
      <top/>
      <bottom style="thin">
        <color theme="0" tint="-0.14999847407452621"/>
      </bottom>
      <diagonal/>
    </border>
    <border>
      <left style="thin">
        <color indexed="64"/>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0" fontId="2" fillId="0" borderId="1" applyNumberFormat="0" applyFill="0" applyAlignment="0" applyProtection="0"/>
    <xf numFmtId="0" fontId="3" fillId="0" borderId="0" applyNumberFormat="0" applyFill="0" applyBorder="0" applyAlignment="0" applyProtection="0"/>
    <xf numFmtId="9" fontId="1" fillId="0" borderId="0" applyFont="0" applyFill="0" applyBorder="0" applyAlignment="0" applyProtection="0"/>
    <xf numFmtId="0" fontId="5" fillId="0" borderId="0"/>
  </cellStyleXfs>
  <cellXfs count="39">
    <xf numFmtId="0" fontId="0" fillId="0" borderId="0" xfId="0"/>
    <xf numFmtId="0" fontId="2" fillId="0" borderId="1" xfId="2"/>
    <xf numFmtId="0" fontId="3" fillId="0" borderId="0" xfId="3"/>
    <xf numFmtId="0" fontId="0" fillId="0" borderId="0" xfId="0" applyAlignment="1"/>
    <xf numFmtId="0" fontId="0" fillId="0" borderId="0" xfId="0" applyAlignment="1">
      <alignment wrapText="1"/>
    </xf>
    <xf numFmtId="9" fontId="0" fillId="0" borderId="0" xfId="4" applyFont="1"/>
    <xf numFmtId="0" fontId="5" fillId="2" borderId="2" xfId="5" applyFill="1" applyBorder="1"/>
    <xf numFmtId="0" fontId="0" fillId="0" borderId="2" xfId="0" applyBorder="1"/>
    <xf numFmtId="0" fontId="0" fillId="0" borderId="3" xfId="0" applyBorder="1"/>
    <xf numFmtId="0" fontId="0" fillId="0" borderId="4" xfId="0" applyBorder="1"/>
    <xf numFmtId="0" fontId="5" fillId="2" borderId="4" xfId="5" applyFill="1" applyBorder="1"/>
    <xf numFmtId="0" fontId="0" fillId="0" borderId="5" xfId="0" applyBorder="1"/>
    <xf numFmtId="0" fontId="0" fillId="0" borderId="6" xfId="0" applyBorder="1"/>
    <xf numFmtId="0" fontId="4" fillId="0" borderId="0" xfId="0" applyFont="1"/>
    <xf numFmtId="0" fontId="2" fillId="0" borderId="1" xfId="2" applyAlignment="1"/>
    <xf numFmtId="0" fontId="0" fillId="0" borderId="0" xfId="0" applyAlignment="1">
      <alignment horizontal="left" vertical="top" wrapText="1"/>
    </xf>
    <xf numFmtId="165" fontId="0" fillId="0" borderId="0" xfId="4" applyNumberFormat="1" applyFont="1"/>
    <xf numFmtId="0" fontId="0" fillId="0" borderId="0" xfId="0" applyFill="1"/>
    <xf numFmtId="0" fontId="3" fillId="0" borderId="0" xfId="3" applyFill="1"/>
    <xf numFmtId="0" fontId="0" fillId="0" borderId="0" xfId="0" applyAlignment="1">
      <alignment vertical="top" wrapText="1"/>
    </xf>
    <xf numFmtId="0" fontId="2" fillId="0" borderId="1" xfId="2" applyFill="1"/>
    <xf numFmtId="0" fontId="5" fillId="0" borderId="0" xfId="5"/>
    <xf numFmtId="0" fontId="0" fillId="0" borderId="0" xfId="0" applyBorder="1"/>
    <xf numFmtId="0" fontId="4" fillId="0" borderId="2" xfId="0" applyFont="1" applyBorder="1"/>
    <xf numFmtId="0" fontId="0" fillId="0" borderId="7" xfId="0" applyBorder="1"/>
    <xf numFmtId="164" fontId="0" fillId="0" borderId="7" xfId="1" applyNumberFormat="1" applyFont="1" applyBorder="1"/>
    <xf numFmtId="164" fontId="0" fillId="0" borderId="7" xfId="0" applyNumberFormat="1" applyBorder="1"/>
    <xf numFmtId="9" fontId="0" fillId="0" borderId="7" xfId="4" applyFont="1" applyBorder="1"/>
    <xf numFmtId="0" fontId="6" fillId="0" borderId="7" xfId="0" applyFont="1" applyBorder="1"/>
    <xf numFmtId="0" fontId="6" fillId="2" borderId="7" xfId="0" applyFont="1" applyFill="1" applyBorder="1"/>
    <xf numFmtId="0" fontId="6" fillId="0" borderId="7" xfId="0" applyFont="1" applyFill="1" applyBorder="1"/>
    <xf numFmtId="0" fontId="0" fillId="0" borderId="7" xfId="0" applyFill="1" applyBorder="1"/>
    <xf numFmtId="0" fontId="6" fillId="0" borderId="7" xfId="0" applyFont="1" applyBorder="1" applyAlignment="1">
      <alignment horizontal="left" wrapText="1"/>
    </xf>
    <xf numFmtId="0" fontId="6" fillId="0" borderId="7" xfId="0" applyFont="1" applyBorder="1" applyAlignment="1">
      <alignment horizontal="left"/>
    </xf>
    <xf numFmtId="0" fontId="7" fillId="2" borderId="2" xfId="5" applyFont="1" applyFill="1" applyBorder="1"/>
    <xf numFmtId="0" fontId="8" fillId="0" borderId="0" xfId="0" applyFont="1"/>
    <xf numFmtId="0" fontId="6" fillId="0" borderId="0" xfId="0" applyFont="1" applyBorder="1"/>
    <xf numFmtId="164" fontId="0" fillId="0" borderId="0" xfId="1" applyNumberFormat="1" applyFont="1" applyBorder="1"/>
    <xf numFmtId="164" fontId="0" fillId="0" borderId="0" xfId="0" applyNumberFormat="1" applyBorder="1"/>
  </cellXfs>
  <cellStyles count="6">
    <cellStyle name="Comma" xfId="1" builtinId="3"/>
    <cellStyle name="Heading 1" xfId="2" builtinId="16"/>
    <cellStyle name="Hyperlink" xfId="3" builtinId="8"/>
    <cellStyle name="Normaali 2" xfId="5" xr:uid="{5E1C9AFF-3279-496D-AE3C-27097638535B}"/>
    <cellStyle name="Normal" xfId="0" builtinId="0"/>
    <cellStyle name="Percent" xfId="4" builtinId="5"/>
  </cellStyles>
  <dxfs count="0"/>
  <tableStyles count="0" defaultTableStyle="TableStyleMedium2" defaultPivotStyle="PivotStyleLight16"/>
  <colors>
    <mruColors>
      <color rgb="FF6AAFC8"/>
      <color rgb="FF2A4E96"/>
      <color rgb="FFBF8718"/>
      <color rgb="FF2E7B93"/>
      <color rgb="FF71C195"/>
      <color rgb="FFF29897"/>
      <color rgb="FF355F4F"/>
      <color rgb="FF640E2A"/>
      <color rgb="FFFDF5B6"/>
      <color rgb="FFFED9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0"/>
          <a:lstStyle/>
          <a:p>
            <a:pPr>
              <a:defRPr sz="1400" b="0" i="0" u="none" strike="noStrike" kern="1200" spc="0" baseline="0">
                <a:solidFill>
                  <a:schemeClr val="tx1">
                    <a:lumMod val="65000"/>
                    <a:lumOff val="35000"/>
                  </a:schemeClr>
                </a:solidFill>
                <a:latin typeface="+mn-lt"/>
                <a:ea typeface="+mn-ea"/>
                <a:cs typeface="+mn-cs"/>
              </a:defRPr>
            </a:pPr>
            <a:r>
              <a:rPr lang="fi-FI"/>
              <a:t>Amount and recycling rate of municipal</a:t>
            </a:r>
            <a:r>
              <a:rPr lang="fi-FI" baseline="0"/>
              <a:t> biowaste</a:t>
            </a:r>
          </a:p>
          <a:p>
            <a:pPr>
              <a:defRPr/>
            </a:pPr>
            <a:r>
              <a:rPr lang="fi-FI" baseline="0"/>
              <a:t>in </a:t>
            </a:r>
            <a:r>
              <a:rPr lang="fi-FI"/>
              <a:t>2016-2024</a:t>
            </a:r>
          </a:p>
          <a:p>
            <a:pPr>
              <a:defRPr/>
            </a:pPr>
            <a:endParaRPr lang="fi-FI"/>
          </a:p>
          <a:p>
            <a:pPr>
              <a:defRPr/>
            </a:pPr>
            <a:endParaRPr lang="fi-FI"/>
          </a:p>
        </c:rich>
      </c:tx>
      <c:layout>
        <c:manualLayout>
          <c:xMode val="edge"/>
          <c:yMode val="edge"/>
          <c:x val="0.12040759236387764"/>
          <c:y val="2.3133543638275498E-2"/>
        </c:manualLayout>
      </c:layout>
      <c:overlay val="0"/>
      <c:spPr>
        <a:noFill/>
        <a:ln>
          <a:noFill/>
        </a:ln>
        <a:effectLst/>
      </c:spPr>
      <c:txPr>
        <a:bodyPr rot="0" spcFirstLastPara="1" vertOverflow="ellipsis" vert="horz" wrap="square" anchor="t" anchorCtr="0"/>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'Municipal biowaste'!$C$2</c:f>
              <c:strCache>
                <c:ptCount val="1"/>
                <c:pt idx="0">
                  <c:v>Separately collected</c:v>
                </c:pt>
              </c:strCache>
            </c:strRef>
          </c:tx>
          <c:spPr>
            <a:solidFill>
              <a:srgbClr val="355F4F"/>
            </a:solidFill>
            <a:ln>
              <a:noFill/>
            </a:ln>
            <a:effectLst/>
          </c:spPr>
          <c:invertIfNegative val="0"/>
          <c:cat>
            <c:numRef>
              <c:f>'Municipal biowaste'!$A$3:$A$11</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'Municipal biowaste'!$C$3:$C$11</c:f>
              <c:numCache>
                <c:formatCode>_-* #\ ##0_-;\-* #\ ##0_-;_-* "-"??_-;_-@_-</c:formatCode>
                <c:ptCount val="9"/>
                <c:pt idx="0">
                  <c:v>427115</c:v>
                </c:pt>
                <c:pt idx="1">
                  <c:v>424936</c:v>
                </c:pt>
                <c:pt idx="2">
                  <c:v>458949</c:v>
                </c:pt>
                <c:pt idx="3">
                  <c:v>497059</c:v>
                </c:pt>
                <c:pt idx="4">
                  <c:v>472113</c:v>
                </c:pt>
                <c:pt idx="5">
                  <c:v>470848</c:v>
                </c:pt>
                <c:pt idx="6">
                  <c:v>443589</c:v>
                </c:pt>
                <c:pt idx="7">
                  <c:v>401069</c:v>
                </c:pt>
                <c:pt idx="8">
                  <c:v>462857</c:v>
                </c:pt>
              </c:numCache>
            </c:numRef>
          </c:val>
          <c:extLst>
            <c:ext xmlns:c16="http://schemas.microsoft.com/office/drawing/2014/chart" uri="{C3380CC4-5D6E-409C-BE32-E72D297353CC}">
              <c16:uniqueId val="{00000000-9028-4214-9624-6865E228B9A6}"/>
            </c:ext>
          </c:extLst>
        </c:ser>
        <c:ser>
          <c:idx val="1"/>
          <c:order val="1"/>
          <c:tx>
            <c:strRef>
              <c:f>'Municipal biowaste'!$D$2</c:f>
              <c:strCache>
                <c:ptCount val="1"/>
                <c:pt idx="0">
                  <c:v>Other than separately collected (in mixed waste)</c:v>
                </c:pt>
              </c:strCache>
            </c:strRef>
          </c:tx>
          <c:spPr>
            <a:solidFill>
              <a:srgbClr val="71C195"/>
            </a:solidFill>
            <a:ln>
              <a:noFill/>
            </a:ln>
            <a:effectLst/>
          </c:spPr>
          <c:invertIfNegative val="0"/>
          <c:cat>
            <c:numRef>
              <c:f>'Municipal biowaste'!$A$3:$A$11</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'Municipal biowaste'!$D$3:$D$11</c:f>
              <c:numCache>
                <c:formatCode>_-* #\ ##0_-;\-* #\ ##0_-;_-* "-"??_-;_-@_-</c:formatCode>
                <c:ptCount val="9"/>
                <c:pt idx="0">
                  <c:v>399674.88800000004</c:v>
                </c:pt>
                <c:pt idx="1">
                  <c:v>397327.39199999999</c:v>
                </c:pt>
                <c:pt idx="2">
                  <c:v>480667.272</c:v>
                </c:pt>
                <c:pt idx="3">
                  <c:v>496438.72600000002</c:v>
                </c:pt>
                <c:pt idx="4">
                  <c:v>590721.97600000002</c:v>
                </c:pt>
                <c:pt idx="5">
                  <c:v>555783.19299999997</c:v>
                </c:pt>
                <c:pt idx="6">
                  <c:v>470247.625</c:v>
                </c:pt>
                <c:pt idx="7">
                  <c:v>385658.56</c:v>
                </c:pt>
                <c:pt idx="8">
                  <c:v>328441.30799999996</c:v>
                </c:pt>
              </c:numCache>
            </c:numRef>
          </c:val>
          <c:extLst>
            <c:ext xmlns:c16="http://schemas.microsoft.com/office/drawing/2014/chart" uri="{C3380CC4-5D6E-409C-BE32-E72D297353CC}">
              <c16:uniqueId val="{00000001-9028-4214-9624-6865E228B9A6}"/>
            </c:ext>
          </c:extLst>
        </c:ser>
        <c:dLbls>
          <c:showLegendKey val="0"/>
          <c:showVal val="0"/>
          <c:showCatName val="0"/>
          <c:showSerName val="0"/>
          <c:showPercent val="0"/>
          <c:showBubbleSize val="0"/>
        </c:dLbls>
        <c:gapWidth val="150"/>
        <c:overlap val="100"/>
        <c:axId val="620654047"/>
        <c:axId val="2075204543"/>
      </c:barChart>
      <c:lineChart>
        <c:grouping val="standard"/>
        <c:varyColors val="0"/>
        <c:ser>
          <c:idx val="2"/>
          <c:order val="2"/>
          <c:tx>
            <c:strRef>
              <c:f>'Municipal biowaste'!$F$2</c:f>
              <c:strCache>
                <c:ptCount val="1"/>
                <c:pt idx="0">
                  <c:v>Recycling rate</c:v>
                </c:pt>
              </c:strCache>
            </c:strRef>
          </c:tx>
          <c:spPr>
            <a:ln w="28575" cap="rnd">
              <a:solidFill>
                <a:srgbClr val="2A4E96"/>
              </a:solidFill>
              <a:round/>
            </a:ln>
            <a:effectLst/>
          </c:spPr>
          <c:marker>
            <c:symbol val="none"/>
          </c:marker>
          <c:val>
            <c:numRef>
              <c:f>'Municipal biowaste'!$F$3:$F$11</c:f>
              <c:numCache>
                <c:formatCode>0%</c:formatCode>
                <c:ptCount val="9"/>
                <c:pt idx="0">
                  <c:v>0.46437928374856952</c:v>
                </c:pt>
                <c:pt idx="1">
                  <c:v>0.47098237835693402</c:v>
                </c:pt>
                <c:pt idx="2">
                  <c:v>0.44618902896138862</c:v>
                </c:pt>
                <c:pt idx="3">
                  <c:v>0.47607618177879957</c:v>
                </c:pt>
                <c:pt idx="4">
                  <c:v>0.44948193820072396</c:v>
                </c:pt>
                <c:pt idx="5">
                  <c:v>0.41039999999999999</c:v>
                </c:pt>
                <c:pt idx="6">
                  <c:v>0.46382771318669785</c:v>
                </c:pt>
                <c:pt idx="7">
                  <c:v>0.48403892193633075</c:v>
                </c:pt>
                <c:pt idx="8">
                  <c:v>0.55144288770550487</c:v>
                </c:pt>
              </c:numCache>
            </c:numRef>
          </c:val>
          <c:smooth val="0"/>
          <c:extLst>
            <c:ext xmlns:c16="http://schemas.microsoft.com/office/drawing/2014/chart" uri="{C3380CC4-5D6E-409C-BE32-E72D297353CC}">
              <c16:uniqueId val="{00000003-9028-4214-9624-6865E228B9A6}"/>
            </c:ext>
          </c:extLst>
        </c:ser>
        <c:dLbls>
          <c:showLegendKey val="0"/>
          <c:showVal val="0"/>
          <c:showCatName val="0"/>
          <c:showSerName val="0"/>
          <c:showPercent val="0"/>
          <c:showBubbleSize val="0"/>
        </c:dLbls>
        <c:marker val="1"/>
        <c:smooth val="0"/>
        <c:axId val="615288703"/>
        <c:axId val="621767711"/>
      </c:lineChart>
      <c:catAx>
        <c:axId val="62065404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075204543"/>
        <c:crosses val="autoZero"/>
        <c:auto val="1"/>
        <c:lblAlgn val="ctr"/>
        <c:lblOffset val="100"/>
        <c:noMultiLvlLbl val="0"/>
      </c:catAx>
      <c:valAx>
        <c:axId val="207520454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tonnes</a:t>
                </a:r>
              </a:p>
            </c:rich>
          </c:tx>
          <c:layout>
            <c:manualLayout>
              <c:xMode val="edge"/>
              <c:yMode val="edge"/>
              <c:x val="6.7998023612191483E-2"/>
              <c:y val="0.12327457337728978"/>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620654047"/>
        <c:crosses val="autoZero"/>
        <c:crossBetween val="between"/>
      </c:valAx>
      <c:valAx>
        <c:axId val="621767711"/>
        <c:scaling>
          <c:orientation val="minMax"/>
          <c:max val="0.75000000000000011"/>
          <c:min val="0"/>
        </c:scaling>
        <c:delete val="0"/>
        <c:axPos val="r"/>
        <c:minorGridlines>
          <c:spPr>
            <a:ln w="9525" cap="flat" cmpd="sng" algn="ctr">
              <a:solidFill>
                <a:schemeClr val="tx1">
                  <a:lumMod val="5000"/>
                  <a:lumOff val="95000"/>
                </a:schemeClr>
              </a:solidFill>
              <a:round/>
            </a:ln>
            <a:effectLst/>
          </c:spPr>
        </c:min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Recycling</a:t>
                </a:r>
                <a:r>
                  <a:rPr lang="fi-FI" baseline="0"/>
                  <a:t> rate</a:t>
                </a:r>
                <a:r>
                  <a:rPr lang="fi-FI"/>
                  <a:t> /</a:t>
                </a:r>
              </a:p>
              <a:p>
                <a:pPr>
                  <a:defRPr/>
                </a:pPr>
                <a:r>
                  <a:rPr lang="fi-FI"/>
                  <a:t>*target 65 %</a:t>
                </a:r>
              </a:p>
            </c:rich>
          </c:tx>
          <c:layout>
            <c:manualLayout>
              <c:xMode val="edge"/>
              <c:yMode val="edge"/>
              <c:x val="0.48171118435902172"/>
              <c:y val="0.1114896452990398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615288703"/>
        <c:crosses val="max"/>
        <c:crossBetween val="between"/>
      </c:valAx>
      <c:catAx>
        <c:axId val="615288703"/>
        <c:scaling>
          <c:orientation val="minMax"/>
        </c:scaling>
        <c:delete val="1"/>
        <c:axPos val="t"/>
        <c:majorTickMark val="out"/>
        <c:minorTickMark val="none"/>
        <c:tickLblPos val="nextTo"/>
        <c:crossAx val="621767711"/>
        <c:crosses val="max"/>
        <c:auto val="1"/>
        <c:lblAlgn val="ctr"/>
        <c:lblOffset val="100"/>
        <c:noMultiLvlLbl val="0"/>
      </c:catAx>
      <c:spPr>
        <a:noFill/>
        <a:ln>
          <a:noFill/>
        </a:ln>
        <a:effectLst/>
      </c:spPr>
    </c:plotArea>
    <c:legend>
      <c:legendPos val="r"/>
      <c:layout>
        <c:manualLayout>
          <c:xMode val="edge"/>
          <c:yMode val="edge"/>
          <c:x val="0.66549813669255564"/>
          <c:y val="0.39855336694900528"/>
          <c:w val="0.19495188843116054"/>
          <c:h val="0.136640632471548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0"/>
          <a:lstStyle/>
          <a:p>
            <a:pPr>
              <a:defRPr sz="1400" b="0" i="0" u="none" strike="noStrike" kern="1200" spc="0" baseline="0">
                <a:solidFill>
                  <a:schemeClr val="tx1">
                    <a:lumMod val="65000"/>
                    <a:lumOff val="35000"/>
                  </a:schemeClr>
                </a:solidFill>
                <a:latin typeface="+mn-lt"/>
                <a:ea typeface="+mn-ea"/>
                <a:cs typeface="+mn-cs"/>
              </a:defRPr>
            </a:pPr>
            <a:r>
              <a:rPr lang="fi-FI"/>
              <a:t>Amount of food waste by production chain</a:t>
            </a:r>
          </a:p>
          <a:p>
            <a:pPr>
              <a:defRPr/>
            </a:pPr>
            <a:r>
              <a:rPr lang="fi-FI" baseline="0"/>
              <a:t>in 2019-2023</a:t>
            </a:r>
          </a:p>
          <a:p>
            <a:pPr>
              <a:defRPr/>
            </a:pPr>
            <a:endParaRPr lang="fi-FI"/>
          </a:p>
        </c:rich>
      </c:tx>
      <c:overlay val="0"/>
      <c:spPr>
        <a:noFill/>
        <a:ln>
          <a:noFill/>
        </a:ln>
        <a:effectLst/>
      </c:spPr>
      <c:txPr>
        <a:bodyPr rot="0" spcFirstLastPara="1" vertOverflow="ellipsis" vert="horz" wrap="square" anchor="t" anchorCtr="0"/>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'Food waste'!$B$2</c:f>
              <c:strCache>
                <c:ptCount val="1"/>
                <c:pt idx="0">
                  <c:v>Households</c:v>
                </c:pt>
              </c:strCache>
            </c:strRef>
          </c:tx>
          <c:spPr>
            <a:solidFill>
              <a:srgbClr val="355F4F"/>
            </a:solidFill>
            <a:ln>
              <a:noFill/>
            </a:ln>
            <a:effectLst/>
          </c:spPr>
          <c:invertIfNegative val="0"/>
          <c:cat>
            <c:numRef>
              <c:f>'Food waste'!$A$3:$A$7</c:f>
              <c:numCache>
                <c:formatCode>General</c:formatCode>
                <c:ptCount val="5"/>
                <c:pt idx="0">
                  <c:v>2019</c:v>
                </c:pt>
                <c:pt idx="1">
                  <c:v>2020</c:v>
                </c:pt>
                <c:pt idx="2">
                  <c:v>2021</c:v>
                </c:pt>
                <c:pt idx="3">
                  <c:v>2022</c:v>
                </c:pt>
                <c:pt idx="4">
                  <c:v>2023</c:v>
                </c:pt>
              </c:numCache>
            </c:numRef>
          </c:cat>
          <c:val>
            <c:numRef>
              <c:f>'Food waste'!$B$3:$B$7</c:f>
              <c:numCache>
                <c:formatCode>_-* #\ ##0_-;\-* #\ ##0_-;_-* "-"??_-;_-@_-</c:formatCode>
                <c:ptCount val="5"/>
                <c:pt idx="0">
                  <c:v>295500</c:v>
                </c:pt>
                <c:pt idx="1">
                  <c:v>296000</c:v>
                </c:pt>
                <c:pt idx="2">
                  <c:v>347000</c:v>
                </c:pt>
                <c:pt idx="3">
                  <c:v>305000</c:v>
                </c:pt>
                <c:pt idx="4">
                  <c:v>335000</c:v>
                </c:pt>
              </c:numCache>
            </c:numRef>
          </c:val>
          <c:extLst>
            <c:ext xmlns:c16="http://schemas.microsoft.com/office/drawing/2014/chart" uri="{C3380CC4-5D6E-409C-BE32-E72D297353CC}">
              <c16:uniqueId val="{00000000-828C-4B90-9F99-A0A15A22400E}"/>
            </c:ext>
          </c:extLst>
        </c:ser>
        <c:ser>
          <c:idx val="1"/>
          <c:order val="1"/>
          <c:tx>
            <c:strRef>
              <c:f>'Food waste'!$C$2</c:f>
              <c:strCache>
                <c:ptCount val="1"/>
                <c:pt idx="0">
                  <c:v>Food industry</c:v>
                </c:pt>
              </c:strCache>
            </c:strRef>
          </c:tx>
          <c:spPr>
            <a:solidFill>
              <a:srgbClr val="71C195"/>
            </a:solidFill>
            <a:ln>
              <a:noFill/>
            </a:ln>
            <a:effectLst/>
          </c:spPr>
          <c:invertIfNegative val="0"/>
          <c:cat>
            <c:numRef>
              <c:f>'Food waste'!$A$3:$A$7</c:f>
              <c:numCache>
                <c:formatCode>General</c:formatCode>
                <c:ptCount val="5"/>
                <c:pt idx="0">
                  <c:v>2019</c:v>
                </c:pt>
                <c:pt idx="1">
                  <c:v>2020</c:v>
                </c:pt>
                <c:pt idx="2">
                  <c:v>2021</c:v>
                </c:pt>
                <c:pt idx="3">
                  <c:v>2022</c:v>
                </c:pt>
                <c:pt idx="4">
                  <c:v>2023</c:v>
                </c:pt>
              </c:numCache>
            </c:numRef>
          </c:cat>
          <c:val>
            <c:numRef>
              <c:f>'Food waste'!$C$3:$C$7</c:f>
              <c:numCache>
                <c:formatCode>_-* #\ ##0_-;\-* #\ ##0_-;_-* "-"??_-;_-@_-</c:formatCode>
                <c:ptCount val="5"/>
                <c:pt idx="0">
                  <c:v>160000</c:v>
                </c:pt>
                <c:pt idx="1">
                  <c:v>162000</c:v>
                </c:pt>
                <c:pt idx="2">
                  <c:v>158000</c:v>
                </c:pt>
                <c:pt idx="3">
                  <c:v>139000</c:v>
                </c:pt>
                <c:pt idx="4">
                  <c:v>147000</c:v>
                </c:pt>
              </c:numCache>
            </c:numRef>
          </c:val>
          <c:extLst>
            <c:ext xmlns:c16="http://schemas.microsoft.com/office/drawing/2014/chart" uri="{C3380CC4-5D6E-409C-BE32-E72D297353CC}">
              <c16:uniqueId val="{00000001-828C-4B90-9F99-A0A15A22400E}"/>
            </c:ext>
          </c:extLst>
        </c:ser>
        <c:ser>
          <c:idx val="2"/>
          <c:order val="2"/>
          <c:tx>
            <c:strRef>
              <c:f>'Food waste'!$D$2</c:f>
              <c:strCache>
                <c:ptCount val="1"/>
                <c:pt idx="0">
                  <c:v>Catering services</c:v>
                </c:pt>
              </c:strCache>
            </c:strRef>
          </c:tx>
          <c:spPr>
            <a:solidFill>
              <a:srgbClr val="2E7B93"/>
            </a:solidFill>
            <a:ln>
              <a:noFill/>
            </a:ln>
            <a:effectLst/>
          </c:spPr>
          <c:invertIfNegative val="0"/>
          <c:cat>
            <c:numRef>
              <c:f>'Food waste'!$A$3:$A$7</c:f>
              <c:numCache>
                <c:formatCode>General</c:formatCode>
                <c:ptCount val="5"/>
                <c:pt idx="0">
                  <c:v>2019</c:v>
                </c:pt>
                <c:pt idx="1">
                  <c:v>2020</c:v>
                </c:pt>
                <c:pt idx="2">
                  <c:v>2021</c:v>
                </c:pt>
                <c:pt idx="3">
                  <c:v>2022</c:v>
                </c:pt>
                <c:pt idx="4">
                  <c:v>2023</c:v>
                </c:pt>
              </c:numCache>
            </c:numRef>
          </c:cat>
          <c:val>
            <c:numRef>
              <c:f>'Food waste'!$D$3:$D$7</c:f>
              <c:numCache>
                <c:formatCode>_-* #\ ##0_-;\-* #\ ##0_-;_-* "-"??_-;_-@_-</c:formatCode>
                <c:ptCount val="5"/>
                <c:pt idx="0">
                  <c:v>78000</c:v>
                </c:pt>
                <c:pt idx="1">
                  <c:v>78000</c:v>
                </c:pt>
                <c:pt idx="2">
                  <c:v>81000</c:v>
                </c:pt>
                <c:pt idx="3">
                  <c:v>81000</c:v>
                </c:pt>
                <c:pt idx="4">
                  <c:v>81000</c:v>
                </c:pt>
              </c:numCache>
            </c:numRef>
          </c:val>
          <c:extLst>
            <c:ext xmlns:c16="http://schemas.microsoft.com/office/drawing/2014/chart" uri="{C3380CC4-5D6E-409C-BE32-E72D297353CC}">
              <c16:uniqueId val="{00000002-828C-4B90-9F99-A0A15A22400E}"/>
            </c:ext>
          </c:extLst>
        </c:ser>
        <c:ser>
          <c:idx val="3"/>
          <c:order val="3"/>
          <c:tx>
            <c:strRef>
              <c:f>'Food waste'!$E$2</c:f>
              <c:strCache>
                <c:ptCount val="1"/>
                <c:pt idx="0">
                  <c:v>Retail and whole sale</c:v>
                </c:pt>
              </c:strCache>
            </c:strRef>
          </c:tx>
          <c:spPr>
            <a:solidFill>
              <a:srgbClr val="6AAFC8"/>
            </a:solidFill>
            <a:ln>
              <a:noFill/>
            </a:ln>
            <a:effectLst/>
          </c:spPr>
          <c:invertIfNegative val="0"/>
          <c:cat>
            <c:numRef>
              <c:f>'Food waste'!$A$3:$A$7</c:f>
              <c:numCache>
                <c:formatCode>General</c:formatCode>
                <c:ptCount val="5"/>
                <c:pt idx="0">
                  <c:v>2019</c:v>
                </c:pt>
                <c:pt idx="1">
                  <c:v>2020</c:v>
                </c:pt>
                <c:pt idx="2">
                  <c:v>2021</c:v>
                </c:pt>
                <c:pt idx="3">
                  <c:v>2022</c:v>
                </c:pt>
                <c:pt idx="4">
                  <c:v>2023</c:v>
                </c:pt>
              </c:numCache>
            </c:numRef>
          </c:cat>
          <c:val>
            <c:numRef>
              <c:f>'Food waste'!$E$3:$E$7</c:f>
              <c:numCache>
                <c:formatCode>_-* #\ ##0_-;\-* #\ ##0_-;_-* "-"??_-;_-@_-</c:formatCode>
                <c:ptCount val="5"/>
                <c:pt idx="0">
                  <c:v>57000</c:v>
                </c:pt>
                <c:pt idx="1">
                  <c:v>58000</c:v>
                </c:pt>
                <c:pt idx="2">
                  <c:v>57000</c:v>
                </c:pt>
                <c:pt idx="3">
                  <c:v>53000</c:v>
                </c:pt>
                <c:pt idx="4">
                  <c:v>45000</c:v>
                </c:pt>
              </c:numCache>
            </c:numRef>
          </c:val>
          <c:extLst>
            <c:ext xmlns:c16="http://schemas.microsoft.com/office/drawing/2014/chart" uri="{C3380CC4-5D6E-409C-BE32-E72D297353CC}">
              <c16:uniqueId val="{00000003-828C-4B90-9F99-A0A15A22400E}"/>
            </c:ext>
          </c:extLst>
        </c:ser>
        <c:ser>
          <c:idx val="4"/>
          <c:order val="4"/>
          <c:tx>
            <c:strRef>
              <c:f>'Food waste'!$F$2</c:f>
              <c:strCache>
                <c:ptCount val="1"/>
                <c:pt idx="0">
                  <c:v>Primary production</c:v>
                </c:pt>
              </c:strCache>
            </c:strRef>
          </c:tx>
          <c:spPr>
            <a:solidFill>
              <a:srgbClr val="F29897"/>
            </a:solidFill>
            <a:ln>
              <a:noFill/>
            </a:ln>
            <a:effectLst/>
          </c:spPr>
          <c:invertIfNegative val="0"/>
          <c:cat>
            <c:numRef>
              <c:f>'Food waste'!$A$3:$A$7</c:f>
              <c:numCache>
                <c:formatCode>General</c:formatCode>
                <c:ptCount val="5"/>
                <c:pt idx="0">
                  <c:v>2019</c:v>
                </c:pt>
                <c:pt idx="1">
                  <c:v>2020</c:v>
                </c:pt>
                <c:pt idx="2">
                  <c:v>2021</c:v>
                </c:pt>
                <c:pt idx="3">
                  <c:v>2022</c:v>
                </c:pt>
                <c:pt idx="4">
                  <c:v>2023</c:v>
                </c:pt>
              </c:numCache>
            </c:numRef>
          </c:cat>
          <c:val>
            <c:numRef>
              <c:f>'Food waste'!$F$3:$F$7</c:f>
              <c:numCache>
                <c:formatCode>_-* #\ ##0_-;\-* #\ ##0_-;_-* "-"??_-;_-@_-</c:formatCode>
                <c:ptCount val="5"/>
                <c:pt idx="0">
                  <c:v>51000</c:v>
                </c:pt>
                <c:pt idx="1">
                  <c:v>48000</c:v>
                </c:pt>
                <c:pt idx="2">
                  <c:v>50000</c:v>
                </c:pt>
                <c:pt idx="3">
                  <c:v>29000</c:v>
                </c:pt>
                <c:pt idx="4">
                  <c:v>33000</c:v>
                </c:pt>
              </c:numCache>
            </c:numRef>
          </c:val>
          <c:extLst>
            <c:ext xmlns:c16="http://schemas.microsoft.com/office/drawing/2014/chart" uri="{C3380CC4-5D6E-409C-BE32-E72D297353CC}">
              <c16:uniqueId val="{00000004-828C-4B90-9F99-A0A15A22400E}"/>
            </c:ext>
          </c:extLst>
        </c:ser>
        <c:dLbls>
          <c:showLegendKey val="0"/>
          <c:showVal val="0"/>
          <c:showCatName val="0"/>
          <c:showSerName val="0"/>
          <c:showPercent val="0"/>
          <c:showBubbleSize val="0"/>
        </c:dLbls>
        <c:gapWidth val="150"/>
        <c:overlap val="100"/>
        <c:axId val="1367509007"/>
        <c:axId val="1308755743"/>
      </c:barChart>
      <c:catAx>
        <c:axId val="136750900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308755743"/>
        <c:crosses val="autoZero"/>
        <c:auto val="1"/>
        <c:lblAlgn val="ctr"/>
        <c:lblOffset val="100"/>
        <c:noMultiLvlLbl val="0"/>
      </c:catAx>
      <c:valAx>
        <c:axId val="130875574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tonnes</a:t>
                </a:r>
              </a:p>
            </c:rich>
          </c:tx>
          <c:layout>
            <c:manualLayout>
              <c:xMode val="edge"/>
              <c:yMode val="edge"/>
              <c:x val="6.5049556471710832E-2"/>
              <c:y val="0.1241976252761484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367509007"/>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Amount of digested waste</a:t>
            </a:r>
          </a:p>
          <a:p>
            <a:pPr>
              <a:defRPr/>
            </a:pPr>
            <a:r>
              <a:rPr lang="fi-FI"/>
              <a:t>in 2015-2023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Digestion!$B$2</c:f>
              <c:strCache>
                <c:ptCount val="1"/>
                <c:pt idx="0">
                  <c:v>Municipal waste</c:v>
                </c:pt>
              </c:strCache>
            </c:strRef>
          </c:tx>
          <c:spPr>
            <a:solidFill>
              <a:srgbClr val="355F4F"/>
            </a:solidFill>
            <a:ln>
              <a:noFill/>
            </a:ln>
            <a:effectLst/>
          </c:spPr>
          <c:invertIfNegative val="0"/>
          <c:cat>
            <c:numRef>
              <c:f>Digestion!$A$3:$A$11</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Digestion!$B$3:$B$11</c:f>
              <c:numCache>
                <c:formatCode>_-* #\ ##0_-;\-* #\ ##0_-;_-* "-"??_-;_-@_-</c:formatCode>
                <c:ptCount val="9"/>
                <c:pt idx="0">
                  <c:v>126584</c:v>
                </c:pt>
                <c:pt idx="1">
                  <c:v>124071</c:v>
                </c:pt>
                <c:pt idx="2">
                  <c:v>130479.99999999999</c:v>
                </c:pt>
                <c:pt idx="3">
                  <c:v>177926</c:v>
                </c:pt>
                <c:pt idx="4">
                  <c:v>185628</c:v>
                </c:pt>
                <c:pt idx="5">
                  <c:v>191953</c:v>
                </c:pt>
                <c:pt idx="6">
                  <c:v>232482</c:v>
                </c:pt>
                <c:pt idx="7">
                  <c:v>245359</c:v>
                </c:pt>
                <c:pt idx="8">
                  <c:v>240305</c:v>
                </c:pt>
              </c:numCache>
            </c:numRef>
          </c:val>
          <c:extLst>
            <c:ext xmlns:c16="http://schemas.microsoft.com/office/drawing/2014/chart" uri="{C3380CC4-5D6E-409C-BE32-E72D297353CC}">
              <c16:uniqueId val="{00000000-ED9C-493F-AC55-859C139A4F96}"/>
            </c:ext>
          </c:extLst>
        </c:ser>
        <c:ser>
          <c:idx val="1"/>
          <c:order val="1"/>
          <c:tx>
            <c:strRef>
              <c:f>Digestion!$C$2</c:f>
              <c:strCache>
                <c:ptCount val="1"/>
                <c:pt idx="0">
                  <c:v>Other than municipal waste</c:v>
                </c:pt>
              </c:strCache>
            </c:strRef>
          </c:tx>
          <c:spPr>
            <a:solidFill>
              <a:srgbClr val="71C195"/>
            </a:solidFill>
            <a:ln>
              <a:noFill/>
            </a:ln>
            <a:effectLst/>
          </c:spPr>
          <c:invertIfNegative val="0"/>
          <c:cat>
            <c:numRef>
              <c:f>Digestion!$A$3:$A$11</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Digestion!$C$3:$C$11</c:f>
              <c:numCache>
                <c:formatCode>_-* #\ ##0_-;\-* #\ ##0_-;_-* "-"??_-;_-@_-</c:formatCode>
                <c:ptCount val="9"/>
                <c:pt idx="0">
                  <c:v>540301.99999999988</c:v>
                </c:pt>
                <c:pt idx="1">
                  <c:v>499835.5</c:v>
                </c:pt>
                <c:pt idx="2">
                  <c:v>397000</c:v>
                </c:pt>
                <c:pt idx="3">
                  <c:v>417413.00000000006</c:v>
                </c:pt>
                <c:pt idx="4">
                  <c:v>506372</c:v>
                </c:pt>
                <c:pt idx="5">
                  <c:v>425965</c:v>
                </c:pt>
                <c:pt idx="6">
                  <c:v>452691.00000000006</c:v>
                </c:pt>
                <c:pt idx="7">
                  <c:v>471894</c:v>
                </c:pt>
                <c:pt idx="8">
                  <c:v>531674</c:v>
                </c:pt>
              </c:numCache>
            </c:numRef>
          </c:val>
          <c:extLst>
            <c:ext xmlns:c16="http://schemas.microsoft.com/office/drawing/2014/chart" uri="{C3380CC4-5D6E-409C-BE32-E72D297353CC}">
              <c16:uniqueId val="{00000001-ED9C-493F-AC55-859C139A4F96}"/>
            </c:ext>
          </c:extLst>
        </c:ser>
        <c:dLbls>
          <c:showLegendKey val="0"/>
          <c:showVal val="0"/>
          <c:showCatName val="0"/>
          <c:showSerName val="0"/>
          <c:showPercent val="0"/>
          <c:showBubbleSize val="0"/>
        </c:dLbls>
        <c:gapWidth val="150"/>
        <c:overlap val="100"/>
        <c:axId val="491216831"/>
        <c:axId val="1316829951"/>
      </c:barChart>
      <c:catAx>
        <c:axId val="4912168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316829951"/>
        <c:crosses val="autoZero"/>
        <c:auto val="1"/>
        <c:lblAlgn val="ctr"/>
        <c:lblOffset val="100"/>
        <c:noMultiLvlLbl val="0"/>
      </c:catAx>
      <c:valAx>
        <c:axId val="131682995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tonnes</a:t>
                </a:r>
                <a:endParaRPr lang="fi-FI" baseline="0"/>
              </a:p>
            </c:rich>
          </c:tx>
          <c:layout>
            <c:manualLayout>
              <c:xMode val="edge"/>
              <c:yMode val="edge"/>
              <c:x val="9.8360487957873166E-2"/>
              <c:y val="0.10479240234246485"/>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49121683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Amount of composted waste</a:t>
            </a:r>
          </a:p>
          <a:p>
            <a:pPr>
              <a:defRPr/>
            </a:pPr>
            <a:r>
              <a:rPr lang="fi-FI"/>
              <a:t>in 2015-2023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Composting!$B$2</c:f>
              <c:strCache>
                <c:ptCount val="1"/>
                <c:pt idx="0">
                  <c:v>Municipal waste</c:v>
                </c:pt>
              </c:strCache>
            </c:strRef>
          </c:tx>
          <c:spPr>
            <a:solidFill>
              <a:srgbClr val="355F4F"/>
            </a:solidFill>
            <a:ln>
              <a:noFill/>
            </a:ln>
            <a:effectLst/>
          </c:spPr>
          <c:invertIfNegative val="0"/>
          <c:cat>
            <c:numRef>
              <c:f>Composting!$A$3:$A$11</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Composting!$B$3:$B$11</c:f>
              <c:numCache>
                <c:formatCode>_-* #\ ##0_-;\-* #\ ##0_-;_-* "-"??_-;_-@_-</c:formatCode>
                <c:ptCount val="9"/>
                <c:pt idx="0">
                  <c:v>214448</c:v>
                </c:pt>
                <c:pt idx="1">
                  <c:v>231187</c:v>
                </c:pt>
                <c:pt idx="2">
                  <c:v>238693</c:v>
                </c:pt>
                <c:pt idx="3">
                  <c:v>221813</c:v>
                </c:pt>
                <c:pt idx="4">
                  <c:v>255927</c:v>
                </c:pt>
                <c:pt idx="5">
                  <c:v>252233</c:v>
                </c:pt>
                <c:pt idx="6">
                  <c:v>194905</c:v>
                </c:pt>
                <c:pt idx="7">
                  <c:v>182988</c:v>
                </c:pt>
                <c:pt idx="8">
                  <c:v>171072</c:v>
                </c:pt>
              </c:numCache>
            </c:numRef>
          </c:val>
          <c:extLst>
            <c:ext xmlns:c16="http://schemas.microsoft.com/office/drawing/2014/chart" uri="{C3380CC4-5D6E-409C-BE32-E72D297353CC}">
              <c16:uniqueId val="{00000000-A131-4042-AD31-68E9C675209D}"/>
            </c:ext>
          </c:extLst>
        </c:ser>
        <c:ser>
          <c:idx val="1"/>
          <c:order val="1"/>
          <c:tx>
            <c:strRef>
              <c:f>Composting!$C$2</c:f>
              <c:strCache>
                <c:ptCount val="1"/>
                <c:pt idx="0">
                  <c:v>Other than municipal waste</c:v>
                </c:pt>
              </c:strCache>
            </c:strRef>
          </c:tx>
          <c:spPr>
            <a:solidFill>
              <a:srgbClr val="71C195"/>
            </a:solidFill>
            <a:ln>
              <a:noFill/>
            </a:ln>
            <a:effectLst/>
          </c:spPr>
          <c:invertIfNegative val="0"/>
          <c:cat>
            <c:numRef>
              <c:f>Composting!$A$3:$A$11</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Composting!$C$3:$C$11</c:f>
              <c:numCache>
                <c:formatCode>_-* #\ ##0_-;\-* #\ ##0_-;_-* "-"??_-;_-@_-</c:formatCode>
                <c:ptCount val="9"/>
                <c:pt idx="0">
                  <c:v>393615</c:v>
                </c:pt>
                <c:pt idx="1">
                  <c:v>298292.00000000006</c:v>
                </c:pt>
                <c:pt idx="2">
                  <c:v>98000</c:v>
                </c:pt>
                <c:pt idx="3">
                  <c:v>103566.00000000003</c:v>
                </c:pt>
                <c:pt idx="4">
                  <c:v>190000</c:v>
                </c:pt>
                <c:pt idx="5">
                  <c:v>187691</c:v>
                </c:pt>
                <c:pt idx="6">
                  <c:v>171378</c:v>
                </c:pt>
                <c:pt idx="7">
                  <c:v>100595</c:v>
                </c:pt>
                <c:pt idx="8">
                  <c:v>85157</c:v>
                </c:pt>
              </c:numCache>
            </c:numRef>
          </c:val>
          <c:extLst>
            <c:ext xmlns:c16="http://schemas.microsoft.com/office/drawing/2014/chart" uri="{C3380CC4-5D6E-409C-BE32-E72D297353CC}">
              <c16:uniqueId val="{00000001-A131-4042-AD31-68E9C675209D}"/>
            </c:ext>
          </c:extLst>
        </c:ser>
        <c:dLbls>
          <c:showLegendKey val="0"/>
          <c:showVal val="0"/>
          <c:showCatName val="0"/>
          <c:showSerName val="0"/>
          <c:showPercent val="0"/>
          <c:showBubbleSize val="0"/>
        </c:dLbls>
        <c:gapWidth val="150"/>
        <c:overlap val="100"/>
        <c:axId val="626623695"/>
        <c:axId val="1379543311"/>
      </c:barChart>
      <c:catAx>
        <c:axId val="62662369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379543311"/>
        <c:crosses val="autoZero"/>
        <c:auto val="1"/>
        <c:lblAlgn val="ctr"/>
        <c:lblOffset val="100"/>
        <c:noMultiLvlLbl val="0"/>
      </c:catAx>
      <c:valAx>
        <c:axId val="137954331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baseline="0"/>
                  <a:t>tonnes</a:t>
                </a:r>
              </a:p>
            </c:rich>
          </c:tx>
          <c:layout>
            <c:manualLayout>
              <c:xMode val="edge"/>
              <c:yMode val="edge"/>
              <c:x val="0.10118043844856661"/>
              <c:y val="0.1072028931348908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62662369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baseline="0"/>
              <a:t>Number of biogas and biomethane plants</a:t>
            </a:r>
          </a:p>
          <a:p>
            <a:pPr>
              <a:defRPr/>
            </a:pPr>
            <a:r>
              <a:rPr lang="fi-FI" baseline="0"/>
              <a:t>in 2009-2024</a:t>
            </a:r>
          </a:p>
          <a:p>
            <a:pPr>
              <a:defRPr/>
            </a:pPr>
            <a:endParaRPr lang="fi-FI" baseline="0"/>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'Biogas plants'!$B$2</c:f>
              <c:strCache>
                <c:ptCount val="1"/>
                <c:pt idx="0">
                  <c:v>Agricultural facility</c:v>
                </c:pt>
              </c:strCache>
            </c:strRef>
          </c:tx>
          <c:spPr>
            <a:solidFill>
              <a:srgbClr val="355F4F"/>
            </a:solidFill>
            <a:ln>
              <a:noFill/>
            </a:ln>
            <a:effectLst/>
          </c:spPr>
          <c:invertIfNegative val="0"/>
          <c:cat>
            <c:numRef>
              <c:f>'Biogas plants'!$A$3:$A$18</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'Biogas plants'!$B$3:$B$18</c:f>
              <c:numCache>
                <c:formatCode>General</c:formatCode>
                <c:ptCount val="16"/>
                <c:pt idx="0">
                  <c:v>10</c:v>
                </c:pt>
                <c:pt idx="1">
                  <c:v>11</c:v>
                </c:pt>
                <c:pt idx="2">
                  <c:v>11</c:v>
                </c:pt>
                <c:pt idx="3">
                  <c:v>11</c:v>
                </c:pt>
                <c:pt idx="4">
                  <c:v>13</c:v>
                </c:pt>
                <c:pt idx="5">
                  <c:v>14</c:v>
                </c:pt>
                <c:pt idx="6">
                  <c:v>13</c:v>
                </c:pt>
                <c:pt idx="7">
                  <c:v>18</c:v>
                </c:pt>
                <c:pt idx="8">
                  <c:v>18</c:v>
                </c:pt>
                <c:pt idx="9">
                  <c:v>18</c:v>
                </c:pt>
                <c:pt idx="10">
                  <c:v>19</c:v>
                </c:pt>
                <c:pt idx="11">
                  <c:v>22</c:v>
                </c:pt>
                <c:pt idx="12">
                  <c:v>25</c:v>
                </c:pt>
                <c:pt idx="13">
                  <c:v>29</c:v>
                </c:pt>
                <c:pt idx="14">
                  <c:v>34</c:v>
                </c:pt>
                <c:pt idx="15">
                  <c:v>33</c:v>
                </c:pt>
              </c:numCache>
            </c:numRef>
          </c:val>
          <c:extLst>
            <c:ext xmlns:c16="http://schemas.microsoft.com/office/drawing/2014/chart" uri="{C3380CC4-5D6E-409C-BE32-E72D297353CC}">
              <c16:uniqueId val="{00000000-DD24-4DA8-A0A1-1DAE70D7C42A}"/>
            </c:ext>
          </c:extLst>
        </c:ser>
        <c:ser>
          <c:idx val="2"/>
          <c:order val="1"/>
          <c:tx>
            <c:strRef>
              <c:f>'Biogas plants'!$D$2</c:f>
              <c:strCache>
                <c:ptCount val="1"/>
                <c:pt idx="0">
                  <c:v>Joint processing plant</c:v>
                </c:pt>
              </c:strCache>
            </c:strRef>
          </c:tx>
          <c:spPr>
            <a:solidFill>
              <a:srgbClr val="71C195"/>
            </a:solidFill>
            <a:ln>
              <a:noFill/>
            </a:ln>
            <a:effectLst/>
          </c:spPr>
          <c:invertIfNegative val="0"/>
          <c:cat>
            <c:numRef>
              <c:f>'Biogas plants'!$A$3:$A$18</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'Biogas plants'!$D$3:$D$18</c:f>
              <c:numCache>
                <c:formatCode>General</c:formatCode>
                <c:ptCount val="16"/>
                <c:pt idx="0">
                  <c:v>6</c:v>
                </c:pt>
                <c:pt idx="1">
                  <c:v>9</c:v>
                </c:pt>
                <c:pt idx="2">
                  <c:v>8</c:v>
                </c:pt>
                <c:pt idx="3">
                  <c:v>12</c:v>
                </c:pt>
                <c:pt idx="4">
                  <c:v>14</c:v>
                </c:pt>
                <c:pt idx="5">
                  <c:v>18</c:v>
                </c:pt>
                <c:pt idx="6">
                  <c:v>21</c:v>
                </c:pt>
                <c:pt idx="7">
                  <c:v>26</c:v>
                </c:pt>
                <c:pt idx="8">
                  <c:v>30</c:v>
                </c:pt>
                <c:pt idx="9">
                  <c:v>30</c:v>
                </c:pt>
                <c:pt idx="10">
                  <c:v>26</c:v>
                </c:pt>
                <c:pt idx="11">
                  <c:v>28</c:v>
                </c:pt>
                <c:pt idx="12">
                  <c:v>27</c:v>
                </c:pt>
                <c:pt idx="13">
                  <c:v>27</c:v>
                </c:pt>
                <c:pt idx="14">
                  <c:v>28</c:v>
                </c:pt>
                <c:pt idx="15">
                  <c:v>26</c:v>
                </c:pt>
              </c:numCache>
            </c:numRef>
          </c:val>
          <c:extLst>
            <c:ext xmlns:c16="http://schemas.microsoft.com/office/drawing/2014/chart" uri="{C3380CC4-5D6E-409C-BE32-E72D297353CC}">
              <c16:uniqueId val="{00000002-DD24-4DA8-A0A1-1DAE70D7C42A}"/>
            </c:ext>
          </c:extLst>
        </c:ser>
        <c:ser>
          <c:idx val="1"/>
          <c:order val="2"/>
          <c:tx>
            <c:strRef>
              <c:f>'Biogas plants'!$C$2</c:f>
              <c:strCache>
                <c:ptCount val="1"/>
                <c:pt idx="0">
                  <c:v>Sewage facility</c:v>
                </c:pt>
              </c:strCache>
            </c:strRef>
          </c:tx>
          <c:spPr>
            <a:solidFill>
              <a:srgbClr val="6AAFC8"/>
            </a:solidFill>
            <a:ln>
              <a:noFill/>
            </a:ln>
            <a:effectLst/>
          </c:spPr>
          <c:invertIfNegative val="0"/>
          <c:cat>
            <c:numRef>
              <c:f>'Biogas plants'!$A$3:$A$18</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'Biogas plants'!$C$3:$C$18</c:f>
              <c:numCache>
                <c:formatCode>General</c:formatCode>
                <c:ptCount val="16"/>
                <c:pt idx="0">
                  <c:v>17</c:v>
                </c:pt>
                <c:pt idx="1">
                  <c:v>18</c:v>
                </c:pt>
                <c:pt idx="2">
                  <c:v>18</c:v>
                </c:pt>
                <c:pt idx="3">
                  <c:v>18</c:v>
                </c:pt>
                <c:pt idx="4">
                  <c:v>18</c:v>
                </c:pt>
                <c:pt idx="5">
                  <c:v>19</c:v>
                </c:pt>
                <c:pt idx="6">
                  <c:v>18</c:v>
                </c:pt>
                <c:pt idx="7">
                  <c:v>20</c:v>
                </c:pt>
                <c:pt idx="8">
                  <c:v>20</c:v>
                </c:pt>
                <c:pt idx="9">
                  <c:v>20</c:v>
                </c:pt>
                <c:pt idx="10">
                  <c:v>21</c:v>
                </c:pt>
                <c:pt idx="11">
                  <c:v>20</c:v>
                </c:pt>
                <c:pt idx="12">
                  <c:v>18</c:v>
                </c:pt>
                <c:pt idx="13">
                  <c:v>18</c:v>
                </c:pt>
                <c:pt idx="14">
                  <c:v>17</c:v>
                </c:pt>
                <c:pt idx="15">
                  <c:v>19</c:v>
                </c:pt>
              </c:numCache>
            </c:numRef>
          </c:val>
          <c:extLst>
            <c:ext xmlns:c16="http://schemas.microsoft.com/office/drawing/2014/chart" uri="{C3380CC4-5D6E-409C-BE32-E72D297353CC}">
              <c16:uniqueId val="{00000001-DD24-4DA8-A0A1-1DAE70D7C42A}"/>
            </c:ext>
          </c:extLst>
        </c:ser>
        <c:dLbls>
          <c:showLegendKey val="0"/>
          <c:showVal val="0"/>
          <c:showCatName val="0"/>
          <c:showSerName val="0"/>
          <c:showPercent val="0"/>
          <c:showBubbleSize val="0"/>
        </c:dLbls>
        <c:gapWidth val="150"/>
        <c:overlap val="100"/>
        <c:axId val="883995392"/>
        <c:axId val="2061489456"/>
      </c:barChart>
      <c:lineChart>
        <c:grouping val="standard"/>
        <c:varyColors val="0"/>
        <c:ser>
          <c:idx val="3"/>
          <c:order val="3"/>
          <c:tx>
            <c:strRef>
              <c:f>'Biogas plants'!$F$2</c:f>
              <c:strCache>
                <c:ptCount val="1"/>
                <c:pt idx="0">
                  <c:v>Landfill facility</c:v>
                </c:pt>
              </c:strCache>
            </c:strRef>
          </c:tx>
          <c:spPr>
            <a:ln w="28575" cap="rnd">
              <a:solidFill>
                <a:srgbClr val="2A4E96"/>
              </a:solidFill>
              <a:round/>
            </a:ln>
            <a:effectLst/>
          </c:spPr>
          <c:marker>
            <c:symbol val="none"/>
          </c:marker>
          <c:val>
            <c:numRef>
              <c:f>'Biogas plants'!$F$3:$F$18</c:f>
              <c:numCache>
                <c:formatCode>General</c:formatCode>
                <c:ptCount val="16"/>
                <c:pt idx="2">
                  <c:v>39</c:v>
                </c:pt>
                <c:pt idx="3">
                  <c:v>40</c:v>
                </c:pt>
                <c:pt idx="4">
                  <c:v>40</c:v>
                </c:pt>
                <c:pt idx="5">
                  <c:v>40</c:v>
                </c:pt>
                <c:pt idx="6">
                  <c:v>40</c:v>
                </c:pt>
                <c:pt idx="7">
                  <c:v>36</c:v>
                </c:pt>
                <c:pt idx="8">
                  <c:v>33</c:v>
                </c:pt>
                <c:pt idx="9">
                  <c:v>33</c:v>
                </c:pt>
                <c:pt idx="10">
                  <c:v>33</c:v>
                </c:pt>
                <c:pt idx="11">
                  <c:v>33</c:v>
                </c:pt>
                <c:pt idx="12">
                  <c:v>34</c:v>
                </c:pt>
                <c:pt idx="13">
                  <c:v>34</c:v>
                </c:pt>
                <c:pt idx="14">
                  <c:v>34</c:v>
                </c:pt>
                <c:pt idx="15">
                  <c:v>34</c:v>
                </c:pt>
              </c:numCache>
            </c:numRef>
          </c:val>
          <c:smooth val="0"/>
          <c:extLst>
            <c:ext xmlns:c16="http://schemas.microsoft.com/office/drawing/2014/chart" uri="{C3380CC4-5D6E-409C-BE32-E72D297353CC}">
              <c16:uniqueId val="{00000003-DD24-4DA8-A0A1-1DAE70D7C42A}"/>
            </c:ext>
          </c:extLst>
        </c:ser>
        <c:dLbls>
          <c:showLegendKey val="0"/>
          <c:showVal val="0"/>
          <c:showCatName val="0"/>
          <c:showSerName val="0"/>
          <c:showPercent val="0"/>
          <c:showBubbleSize val="0"/>
        </c:dLbls>
        <c:marker val="1"/>
        <c:smooth val="0"/>
        <c:axId val="884934096"/>
        <c:axId val="785053664"/>
      </c:lineChart>
      <c:catAx>
        <c:axId val="8839953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061489456"/>
        <c:crosses val="autoZero"/>
        <c:auto val="1"/>
        <c:lblAlgn val="ctr"/>
        <c:lblOffset val="100"/>
        <c:noMultiLvlLbl val="0"/>
      </c:catAx>
      <c:valAx>
        <c:axId val="20614894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amount</a:t>
                </a:r>
              </a:p>
              <a:p>
                <a:pPr>
                  <a:defRPr/>
                </a:pPr>
                <a:r>
                  <a:rPr lang="fi-FI"/>
                  <a:t>(reactor</a:t>
                </a:r>
                <a:r>
                  <a:rPr lang="fi-FI" baseline="0"/>
                  <a:t> plants</a:t>
                </a:r>
                <a:r>
                  <a:rPr lang="fi-FI"/>
                  <a:t>)</a:t>
                </a:r>
              </a:p>
            </c:rich>
          </c:tx>
          <c:layout>
            <c:manualLayout>
              <c:xMode val="edge"/>
              <c:yMode val="edge"/>
              <c:x val="8.4197327044211054E-2"/>
              <c:y val="0.11869946681764675"/>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883995392"/>
        <c:crosses val="autoZero"/>
        <c:crossBetween val="between"/>
      </c:valAx>
      <c:valAx>
        <c:axId val="785053664"/>
        <c:scaling>
          <c:orientation val="minMax"/>
          <c:max val="90"/>
        </c:scaling>
        <c:delete val="0"/>
        <c:axPos val="r"/>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amount</a:t>
                </a:r>
              </a:p>
              <a:p>
                <a:pPr>
                  <a:defRPr/>
                </a:pPr>
                <a:r>
                  <a:rPr lang="fi-FI"/>
                  <a:t>(landfill facilities)</a:t>
                </a:r>
              </a:p>
            </c:rich>
          </c:tx>
          <c:layout>
            <c:manualLayout>
              <c:xMode val="edge"/>
              <c:yMode val="edge"/>
              <c:x val="0.79602804473101962"/>
              <c:y val="0.1229053663790295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884934096"/>
        <c:crosses val="max"/>
        <c:crossBetween val="between"/>
      </c:valAx>
      <c:catAx>
        <c:axId val="884934096"/>
        <c:scaling>
          <c:orientation val="minMax"/>
        </c:scaling>
        <c:delete val="1"/>
        <c:axPos val="b"/>
        <c:majorTickMark val="out"/>
        <c:minorTickMark val="none"/>
        <c:tickLblPos val="nextTo"/>
        <c:crossAx val="78505366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238125</xdr:colOff>
      <xdr:row>2</xdr:row>
      <xdr:rowOff>133351</xdr:rowOff>
    </xdr:from>
    <xdr:to>
      <xdr:col>11</xdr:col>
      <xdr:colOff>114300</xdr:colOff>
      <xdr:row>12</xdr:row>
      <xdr:rowOff>19050</xdr:rowOff>
    </xdr:to>
    <xdr:sp macro="" textlink="">
      <xdr:nvSpPr>
        <xdr:cNvPr id="2" name="Tekstiruutu 1">
          <a:extLst>
            <a:ext uri="{FF2B5EF4-FFF2-40B4-BE49-F238E27FC236}">
              <a16:creationId xmlns:a16="http://schemas.microsoft.com/office/drawing/2014/main" id="{E4CFBA76-EBAB-6451-B624-38B080EC05C1}"/>
            </a:ext>
          </a:extLst>
        </xdr:cNvPr>
        <xdr:cNvSpPr txBox="1"/>
      </xdr:nvSpPr>
      <xdr:spPr>
        <a:xfrm>
          <a:off x="847725" y="514351"/>
          <a:ext cx="5972175" cy="1790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a:t>Biodegradable waste</a:t>
          </a:r>
        </a:p>
        <a:p>
          <a:r>
            <a:rPr lang="fi-FI" sz="1100"/>
            <a:t>The indicators describe the generation and recycling of biodegradable waste.</a:t>
          </a:r>
        </a:p>
        <a:p>
          <a:endParaRPr lang="fi-FI" sz="1100"/>
        </a:p>
        <a:p>
          <a:r>
            <a:rPr lang="fi-FI" sz="1100"/>
            <a:t>Biodegradable waste causes a significant part of waste management's greenhouse gas emissions. They have a great recycling potential and are essential for nutrient recycling. In addition, increasing the recycling rate of biowaste also increases the recycling rate of municipal waste.</a:t>
          </a:r>
        </a:p>
        <a:p>
          <a:endParaRPr lang="fi-FI" sz="1100"/>
        </a:p>
        <a:p>
          <a:pPr marL="0" marR="0" lvl="0" indent="0" defTabSz="914400" rtl="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The waste plan aims to halve food waste by 2030. 65% of all biowaste generated in municipal waste should be recycled. In addition, the use of recycled fertilizer products will increase, replacing fertilizer products made from virgin raw materials.</a:t>
          </a:r>
        </a:p>
        <a:p>
          <a:endParaRPr lang="fi-FI" sz="1100"/>
        </a:p>
        <a:p>
          <a:r>
            <a:rPr lang="fi-FI" sz="1100"/>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390523</xdr:colOff>
      <xdr:row>5</xdr:row>
      <xdr:rowOff>38099</xdr:rowOff>
    </xdr:from>
    <xdr:to>
      <xdr:col>32</xdr:col>
      <xdr:colOff>171450</xdr:colOff>
      <xdr:row>26</xdr:row>
      <xdr:rowOff>85725</xdr:rowOff>
    </xdr:to>
    <xdr:sp macro="" textlink="">
      <xdr:nvSpPr>
        <xdr:cNvPr id="2" name="Tekstiruutu 1">
          <a:extLst>
            <a:ext uri="{FF2B5EF4-FFF2-40B4-BE49-F238E27FC236}">
              <a16:creationId xmlns:a16="http://schemas.microsoft.com/office/drawing/2014/main" id="{A5A06EBC-46C4-43D2-B700-7F817A6A0B14}"/>
            </a:ext>
          </a:extLst>
        </xdr:cNvPr>
        <xdr:cNvSpPr txBox="1"/>
      </xdr:nvSpPr>
      <xdr:spPr>
        <a:xfrm>
          <a:off x="14858998" y="1828799"/>
          <a:ext cx="6486527" cy="4048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fi-FI" sz="1100" b="0" i="0">
              <a:solidFill>
                <a:schemeClr val="dk1"/>
              </a:solidFill>
              <a:effectLst/>
              <a:latin typeface="+mn-lt"/>
              <a:ea typeface="+mn-ea"/>
              <a:cs typeface="+mn-cs"/>
            </a:rPr>
            <a:t>Municipal biowaste refers to biodegradable kitchen and canteen waste and garden waste. In addition to separately collected biowaste, the generated biowaste also includes biowaste that ends up in mixed waste. Correspondingly, the amount of recycled biowaste includes biowaste that ends up in material recovery from mixed waste.</a:t>
          </a:r>
        </a:p>
        <a:p>
          <a:pPr rtl="0"/>
          <a:endParaRPr lang="fi-FI" sz="1100" b="0" i="0">
            <a:solidFill>
              <a:schemeClr val="dk1"/>
            </a:solidFill>
            <a:effectLst/>
            <a:latin typeface="+mn-lt"/>
            <a:ea typeface="+mn-ea"/>
            <a:cs typeface="+mn-cs"/>
          </a:endParaRPr>
        </a:p>
        <a:p>
          <a:pPr rtl="0"/>
          <a:r>
            <a:rPr lang="fi-FI" sz="1100" b="0" i="0">
              <a:solidFill>
                <a:schemeClr val="dk1"/>
              </a:solidFill>
              <a:effectLst/>
              <a:latin typeface="+mn-lt"/>
              <a:ea typeface="+mn-ea"/>
              <a:cs typeface="+mn-cs"/>
            </a:rPr>
            <a:t>The total amount of municipal biowaste increased until 2020, after which the amount has decreased. In 2024, it was generated slightly more than the previous year, approximately 792,000 tonnes. </a:t>
          </a:r>
        </a:p>
        <a:p>
          <a:pPr rtl="0"/>
          <a:endParaRPr lang="fi-FI" sz="1100" b="0" i="0">
            <a:solidFill>
              <a:schemeClr val="dk1"/>
            </a:solidFill>
            <a:effectLst/>
            <a:latin typeface="+mn-lt"/>
            <a:ea typeface="+mn-ea"/>
            <a:cs typeface="+mn-cs"/>
          </a:endParaRPr>
        </a:p>
        <a:p>
          <a:pPr rtl="0"/>
          <a:r>
            <a:rPr lang="fi-FI" sz="1100" b="0" i="0">
              <a:solidFill>
                <a:schemeClr val="dk1"/>
              </a:solidFill>
              <a:effectLst/>
              <a:latin typeface="+mn-lt"/>
              <a:ea typeface="+mn-ea"/>
              <a:cs typeface="+mn-cs"/>
            </a:rPr>
            <a:t>The amount of biowaste that ends up in separate collection decreased until 2023. In 2024, the amount increased by 15% from the previous year. </a:t>
          </a:r>
        </a:p>
        <a:p>
          <a:pPr rtl="0"/>
          <a:endParaRPr lang="fi-FI" sz="1100" b="0" i="0">
            <a:solidFill>
              <a:schemeClr val="dk1"/>
            </a:solidFill>
            <a:effectLst/>
            <a:latin typeface="+mn-lt"/>
            <a:ea typeface="+mn-ea"/>
            <a:cs typeface="+mn-cs"/>
          </a:endParaRPr>
        </a:p>
        <a:p>
          <a:pPr rtl="0"/>
          <a:r>
            <a:rPr lang="fi-FI" sz="1100" b="0" i="0">
              <a:solidFill>
                <a:schemeClr val="dk1"/>
              </a:solidFill>
              <a:effectLst/>
              <a:latin typeface="+mn-lt"/>
              <a:ea typeface="+mn-ea"/>
              <a:cs typeface="+mn-cs"/>
            </a:rPr>
            <a:t>Not all collected biowaste ends up in material recovery, but some goes, for example, with mixed waste to be utilized as energy. </a:t>
          </a:r>
        </a:p>
        <a:p>
          <a:pPr rtl="0"/>
          <a:endParaRPr lang="fi-FI" sz="1100" b="0" i="0">
            <a:solidFill>
              <a:schemeClr val="dk1"/>
            </a:solidFill>
            <a:effectLst/>
            <a:latin typeface="+mn-lt"/>
            <a:ea typeface="+mn-ea"/>
            <a:cs typeface="+mn-cs"/>
          </a:endParaRPr>
        </a:p>
        <a:p>
          <a:pPr rtl="0"/>
          <a:r>
            <a:rPr lang="fi-FI" sz="1100" b="0" i="0">
              <a:solidFill>
                <a:schemeClr val="dk1"/>
              </a:solidFill>
              <a:effectLst/>
              <a:latin typeface="+mn-lt"/>
              <a:ea typeface="+mn-ea"/>
              <a:cs typeface="+mn-cs"/>
            </a:rPr>
            <a:t>According to the national waste plan, at least 65 percent of municipal biowaste should be recycled by 2027. In 2024, the amount of municipal waste recycled increased to 436,000 tons, which corresponds to 55% of the amount of municipal biowaste generated. The recycling rate increased significantly from the previous year.</a:t>
          </a:r>
        </a:p>
        <a:p>
          <a:pPr rtl="0"/>
          <a:endParaRPr lang="fi-FI" sz="1100" b="0" i="0">
            <a:solidFill>
              <a:schemeClr val="dk1"/>
            </a:solidFill>
            <a:effectLst/>
            <a:latin typeface="+mn-lt"/>
            <a:ea typeface="+mn-ea"/>
            <a:cs typeface="+mn-cs"/>
          </a:endParaRPr>
        </a:p>
        <a:p>
          <a:pPr rtl="0"/>
          <a:r>
            <a:rPr lang="fi-FI" sz="1100" b="0" i="0">
              <a:solidFill>
                <a:schemeClr val="dk1"/>
              </a:solidFill>
              <a:effectLst/>
              <a:latin typeface="+mn-lt"/>
              <a:ea typeface="+mn-ea"/>
              <a:cs typeface="+mn-cs"/>
            </a:rPr>
            <a:t>Achieving the target requires a further significant increase in biowaste recycling. </a:t>
          </a:r>
        </a:p>
        <a:p>
          <a:pPr rtl="0"/>
          <a:endParaRPr lang="fi-FI" sz="1100" b="0" i="0">
            <a:solidFill>
              <a:schemeClr val="dk1"/>
            </a:solidFill>
            <a:effectLst/>
            <a:latin typeface="+mn-lt"/>
            <a:ea typeface="+mn-ea"/>
            <a:cs typeface="+mn-cs"/>
          </a:endParaRPr>
        </a:p>
        <a:p>
          <a:pPr rtl="0"/>
          <a:r>
            <a:rPr lang="fi-FI" sz="1100" b="0" i="0">
              <a:solidFill>
                <a:schemeClr val="dk1"/>
              </a:solidFill>
              <a:effectLst/>
              <a:latin typeface="+mn-lt"/>
              <a:ea typeface="+mn-ea"/>
              <a:cs typeface="+mn-cs"/>
            </a:rPr>
            <a:t>The amount of recycled biowaste includes an estimate of the amount of home composted food waste.</a:t>
          </a:r>
        </a:p>
        <a:p>
          <a:endParaRPr lang="fi-FI" sz="1100" baseline="0"/>
        </a:p>
      </xdr:txBody>
    </xdr:sp>
    <xdr:clientData/>
  </xdr:twoCellAnchor>
  <xdr:twoCellAnchor>
    <xdr:from>
      <xdr:col>6</xdr:col>
      <xdr:colOff>671511</xdr:colOff>
      <xdr:row>1</xdr:row>
      <xdr:rowOff>390525</xdr:rowOff>
    </xdr:from>
    <xdr:to>
      <xdr:col>21</xdr:col>
      <xdr:colOff>257175</xdr:colOff>
      <xdr:row>30</xdr:row>
      <xdr:rowOff>133350</xdr:rowOff>
    </xdr:to>
    <xdr:graphicFrame macro="">
      <xdr:nvGraphicFramePr>
        <xdr:cNvPr id="5" name="Kaavio 4" descr="Yhdyskuntien biojätteen määrä (t) ja kierrätysaste vuosina 2016-2022. Palkkikaaviossa eritelty erilliskerätty ja muu kuin erilliskerätty yhdyskuntien biojäte, sekä lisäksi kierrätysaste.">
          <a:extLst>
            <a:ext uri="{FF2B5EF4-FFF2-40B4-BE49-F238E27FC236}">
              <a16:creationId xmlns:a16="http://schemas.microsoft.com/office/drawing/2014/main" id="{DC0FA235-B973-AF70-C0DF-FBDAACDCC1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38099</xdr:colOff>
      <xdr:row>1</xdr:row>
      <xdr:rowOff>95249</xdr:rowOff>
    </xdr:from>
    <xdr:to>
      <xdr:col>20</xdr:col>
      <xdr:colOff>428625</xdr:colOff>
      <xdr:row>17</xdr:row>
      <xdr:rowOff>76199</xdr:rowOff>
    </xdr:to>
    <xdr:sp macro="" textlink="">
      <xdr:nvSpPr>
        <xdr:cNvPr id="4" name="Tekstiruutu 3">
          <a:extLst>
            <a:ext uri="{FF2B5EF4-FFF2-40B4-BE49-F238E27FC236}">
              <a16:creationId xmlns:a16="http://schemas.microsoft.com/office/drawing/2014/main" id="{6700B45B-F29E-ECFF-770D-A430B7A3FB67}"/>
            </a:ext>
          </a:extLst>
        </xdr:cNvPr>
        <xdr:cNvSpPr txBox="1"/>
      </xdr:nvSpPr>
      <xdr:spPr>
        <a:xfrm>
          <a:off x="8924924" y="352424"/>
          <a:ext cx="5876926" cy="3228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Food waste includes food originally intended to be eaten (foodstuff) and non-edible parts (such as bones and fruit peels) when these are not used, for example, as human food or feed. The amount does not include the harvest left in the field.</a:t>
          </a:r>
          <a:endParaRPr lang="fi-FI"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fi-FI" sz="1100">
            <a:solidFill>
              <a:schemeClr val="dk1"/>
            </a:solidFill>
            <a:effectLst/>
            <a:latin typeface="+mn-lt"/>
            <a:ea typeface="+mn-ea"/>
            <a:cs typeface="+mn-cs"/>
          </a:endParaRPr>
        </a:p>
        <a:p>
          <a:r>
            <a:rPr lang="en-US" sz="1100">
              <a:solidFill>
                <a:schemeClr val="dk1"/>
              </a:solidFill>
              <a:effectLst/>
              <a:latin typeface="+mn-lt"/>
              <a:ea typeface="+mn-ea"/>
              <a:cs typeface="+mn-cs"/>
            </a:rPr>
            <a:t>In 2023, 641,000 tons of food waste was generated in Finland. It increased</a:t>
          </a:r>
          <a:r>
            <a:rPr lang="en-US" sz="1100" baseline="0">
              <a:solidFill>
                <a:schemeClr val="dk1"/>
              </a:solidFill>
              <a:effectLst/>
              <a:latin typeface="+mn-lt"/>
              <a:ea typeface="+mn-ea"/>
              <a:cs typeface="+mn-cs"/>
            </a:rPr>
            <a:t> to the level of years 2019 and 2020. The total amount increased to 693,000 tons in 2021, and decreased to 607,000 tons in 2022.</a:t>
          </a:r>
        </a:p>
        <a:p>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Approximately half of the amount of food waste is generated in households, and changes in the amount of food waste from households explains the majority of changes in the total amount of food waste in</a:t>
          </a:r>
          <a:r>
            <a:rPr lang="en-US" sz="1100" baseline="0">
              <a:solidFill>
                <a:schemeClr val="dk1"/>
              </a:solidFill>
              <a:effectLst/>
              <a:latin typeface="+mn-lt"/>
              <a:ea typeface="+mn-ea"/>
              <a:cs typeface="+mn-cs"/>
            </a:rPr>
            <a:t> 2021-2023.</a:t>
          </a:r>
          <a:endParaRPr lang="fi-FI">
            <a:effectLst/>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In 2023 the food waste from households and food insdustry increased the most. Food waste from retail and whole sale decreased.</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US" sz="1100" baseline="0">
            <a:solidFill>
              <a:schemeClr val="dk1"/>
            </a:solidFill>
            <a:effectLst/>
            <a:latin typeface="+mn-lt"/>
            <a:ea typeface="+mn-ea"/>
            <a:cs typeface="+mn-cs"/>
          </a:endParaRPr>
        </a:p>
        <a:p>
          <a:r>
            <a:rPr lang="en-US" sz="1100">
              <a:solidFill>
                <a:schemeClr val="dk1"/>
              </a:solidFill>
              <a:effectLst/>
              <a:latin typeface="+mn-lt"/>
              <a:ea typeface="+mn-ea"/>
              <a:cs typeface="+mn-cs"/>
            </a:rPr>
            <a:t>In</a:t>
          </a:r>
          <a:r>
            <a:rPr lang="en-US" sz="1100" baseline="0">
              <a:solidFill>
                <a:schemeClr val="dk1"/>
              </a:solidFill>
              <a:effectLst/>
              <a:latin typeface="+mn-lt"/>
              <a:ea typeface="+mn-ea"/>
              <a:cs typeface="+mn-cs"/>
            </a:rPr>
            <a:t> 2023, t</a:t>
          </a:r>
          <a:r>
            <a:rPr lang="en-US" sz="1100">
              <a:solidFill>
                <a:schemeClr val="dk1"/>
              </a:solidFill>
              <a:effectLst/>
              <a:latin typeface="+mn-lt"/>
              <a:ea typeface="+mn-ea"/>
              <a:cs typeface="+mn-cs"/>
            </a:rPr>
            <a:t>he food industry's share of food waste was 22 %, catering services’ 13%, retail and wholesale’s 7 %, and primary production’s 5 %.</a:t>
          </a:r>
          <a:endParaRPr lang="fi-FI" sz="1100">
            <a:solidFill>
              <a:schemeClr val="dk1"/>
            </a:solidFill>
            <a:effectLst/>
            <a:latin typeface="+mn-lt"/>
            <a:ea typeface="+mn-ea"/>
            <a:cs typeface="+mn-cs"/>
          </a:endParaRPr>
        </a:p>
        <a:p>
          <a:endParaRPr lang="fi-FI" sz="1100" baseline="0"/>
        </a:p>
        <a:p>
          <a:endParaRPr lang="fi-FI" sz="1100"/>
        </a:p>
      </xdr:txBody>
    </xdr:sp>
    <xdr:clientData/>
  </xdr:twoCellAnchor>
  <xdr:twoCellAnchor>
    <xdr:from>
      <xdr:col>0</xdr:col>
      <xdr:colOff>471486</xdr:colOff>
      <xdr:row>17</xdr:row>
      <xdr:rowOff>114301</xdr:rowOff>
    </xdr:from>
    <xdr:to>
      <xdr:col>10</xdr:col>
      <xdr:colOff>400051</xdr:colOff>
      <xdr:row>39</xdr:row>
      <xdr:rowOff>180975</xdr:rowOff>
    </xdr:to>
    <xdr:graphicFrame macro="">
      <xdr:nvGraphicFramePr>
        <xdr:cNvPr id="6" name="Kaavio 5" descr="Elintarvikejätteen määrä tuotantoketjuittain vuosina 2019-2021">
          <a:extLst>
            <a:ext uri="{FF2B5EF4-FFF2-40B4-BE49-F238E27FC236}">
              <a16:creationId xmlns:a16="http://schemas.microsoft.com/office/drawing/2014/main" id="{7D93BFEC-1BF1-B51A-F8F6-3BD65EA1C0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247649</xdr:colOff>
      <xdr:row>2</xdr:row>
      <xdr:rowOff>38099</xdr:rowOff>
    </xdr:from>
    <xdr:to>
      <xdr:col>12</xdr:col>
      <xdr:colOff>504825</xdr:colOff>
      <xdr:row>13</xdr:row>
      <xdr:rowOff>142874</xdr:rowOff>
    </xdr:to>
    <xdr:sp macro="" textlink="">
      <xdr:nvSpPr>
        <xdr:cNvPr id="2" name="Tekstiruutu 1">
          <a:extLst>
            <a:ext uri="{FF2B5EF4-FFF2-40B4-BE49-F238E27FC236}">
              <a16:creationId xmlns:a16="http://schemas.microsoft.com/office/drawing/2014/main" id="{405BBBFE-AC56-4BD7-9B25-05A469B06B65}"/>
            </a:ext>
          </a:extLst>
        </xdr:cNvPr>
        <xdr:cNvSpPr txBox="1"/>
      </xdr:nvSpPr>
      <xdr:spPr>
        <a:xfrm>
          <a:off x="5791199" y="495299"/>
          <a:ext cx="3914776" cy="2200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In the long term, the amount of biological treatment has increased significantly. In recent years, especially digestion as a bio-waste processing method has increased.</a:t>
          </a:r>
          <a:endParaRPr lang="fi-FI"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fi-FI" sz="1100">
            <a:solidFill>
              <a:schemeClr val="dk1"/>
            </a:solidFill>
            <a:effectLst/>
            <a:latin typeface="+mn-lt"/>
            <a:ea typeface="+mn-ea"/>
            <a:cs typeface="+mn-cs"/>
          </a:endParaRPr>
        </a:p>
        <a:p>
          <a:r>
            <a:rPr lang="en-US" sz="1100">
              <a:solidFill>
                <a:schemeClr val="dk1"/>
              </a:solidFill>
              <a:effectLst/>
              <a:latin typeface="+mn-lt"/>
              <a:ea typeface="+mn-ea"/>
              <a:cs typeface="+mn-cs"/>
            </a:rPr>
            <a:t>In 2023, a total of 72,000 tons of biowaste was digested. Municipal waste accounted for about a third of this. The</a:t>
          </a:r>
          <a:r>
            <a:rPr lang="en-US" sz="1100" baseline="0">
              <a:solidFill>
                <a:schemeClr val="dk1"/>
              </a:solidFill>
              <a:effectLst/>
              <a:latin typeface="+mn-lt"/>
              <a:ea typeface="+mn-ea"/>
              <a:cs typeface="+mn-cs"/>
            </a:rPr>
            <a:t> digestion of other than municipal waste increased 13 percent from the previous year.</a:t>
          </a:r>
          <a:endParaRPr lang="fi-FI"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fi-FI" sz="1100">
            <a:solidFill>
              <a:schemeClr val="dk1"/>
            </a:solidFill>
            <a:effectLst/>
            <a:latin typeface="+mn-lt"/>
            <a:ea typeface="+mn-ea"/>
            <a:cs typeface="+mn-cs"/>
          </a:endParaRPr>
        </a:p>
        <a:p>
          <a:r>
            <a:rPr lang="en-US" sz="1100">
              <a:solidFill>
                <a:schemeClr val="dk1"/>
              </a:solidFill>
              <a:effectLst/>
              <a:latin typeface="+mn-lt"/>
              <a:ea typeface="+mn-ea"/>
              <a:cs typeface="+mn-cs"/>
            </a:rPr>
            <a:t>From digestion there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can be obtained biogas for fuel use, recycled nutrients for fertilizers, green building materials and raw materials for industry.</a:t>
          </a:r>
          <a:endParaRPr lang="fi-FI" sz="1100">
            <a:solidFill>
              <a:schemeClr val="dk1"/>
            </a:solidFill>
            <a:effectLst/>
            <a:latin typeface="+mn-lt"/>
            <a:ea typeface="+mn-ea"/>
            <a:cs typeface="+mn-cs"/>
          </a:endParaRPr>
        </a:p>
        <a:p>
          <a:endParaRPr lang="fi-FI" sz="1100"/>
        </a:p>
      </xdr:txBody>
    </xdr:sp>
    <xdr:clientData/>
  </xdr:twoCellAnchor>
  <xdr:twoCellAnchor>
    <xdr:from>
      <xdr:col>1</xdr:col>
      <xdr:colOff>19049</xdr:colOff>
      <xdr:row>17</xdr:row>
      <xdr:rowOff>57149</xdr:rowOff>
    </xdr:from>
    <xdr:to>
      <xdr:col>8</xdr:col>
      <xdr:colOff>47624</xdr:colOff>
      <xdr:row>35</xdr:row>
      <xdr:rowOff>47624</xdr:rowOff>
    </xdr:to>
    <xdr:graphicFrame macro="">
      <xdr:nvGraphicFramePr>
        <xdr:cNvPr id="3" name="Kaavio 2" descr="Orgaanisen jätteen mädätys vuosina 2015-2021 eroteltuna yhdyskuntajätteeseem ja muuhun kuin yhdyskuntajätteeseen&#10;">
          <a:extLst>
            <a:ext uri="{FF2B5EF4-FFF2-40B4-BE49-F238E27FC236}">
              <a16:creationId xmlns:a16="http://schemas.microsoft.com/office/drawing/2014/main" id="{DE682B45-FAB0-31EE-A156-EC634A4620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323849</xdr:colOff>
      <xdr:row>1</xdr:row>
      <xdr:rowOff>333375</xdr:rowOff>
    </xdr:from>
    <xdr:to>
      <xdr:col>10</xdr:col>
      <xdr:colOff>419100</xdr:colOff>
      <xdr:row>10</xdr:row>
      <xdr:rowOff>152400</xdr:rowOff>
    </xdr:to>
    <xdr:sp macro="" textlink="">
      <xdr:nvSpPr>
        <xdr:cNvPr id="2" name="Tekstiruutu 1">
          <a:extLst>
            <a:ext uri="{FF2B5EF4-FFF2-40B4-BE49-F238E27FC236}">
              <a16:creationId xmlns:a16="http://schemas.microsoft.com/office/drawing/2014/main" id="{3E438519-0931-4602-8EEA-F58E0748C704}"/>
            </a:ext>
          </a:extLst>
        </xdr:cNvPr>
        <xdr:cNvSpPr txBox="1"/>
      </xdr:nvSpPr>
      <xdr:spPr>
        <a:xfrm>
          <a:off x="3933824" y="590550"/>
          <a:ext cx="3752851" cy="1924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Composting plants are being replaced by biogas plants. The digestate is usually post-composted. For this reason, the information on the digestion and composting of organic waste partially overlaps with each other.</a:t>
          </a:r>
        </a:p>
        <a:p>
          <a:r>
            <a:rPr lang="fi-FI" sz="1100"/>
            <a:t> </a:t>
          </a:r>
        </a:p>
        <a:p>
          <a:r>
            <a:rPr lang="fi-FI" sz="1100"/>
            <a:t>Both municipal and other</a:t>
          </a:r>
          <a:r>
            <a:rPr lang="fi-FI" sz="1100" baseline="0"/>
            <a:t> than municipal composted waste have decreased from 2020. </a:t>
          </a:r>
          <a:r>
            <a:rPr lang="fi-FI" sz="1100"/>
            <a:t>In 2023, the composting amount of organic waste decreased by 7 percent from the previous year, being only 171,000 tons. Municipal waste accounted for about two-thirds of this.</a:t>
          </a:r>
        </a:p>
      </xdr:txBody>
    </xdr:sp>
    <xdr:clientData/>
  </xdr:twoCellAnchor>
  <xdr:twoCellAnchor>
    <xdr:from>
      <xdr:col>1</xdr:col>
      <xdr:colOff>114299</xdr:colOff>
      <xdr:row>18</xdr:row>
      <xdr:rowOff>142876</xdr:rowOff>
    </xdr:from>
    <xdr:to>
      <xdr:col>8</xdr:col>
      <xdr:colOff>495299</xdr:colOff>
      <xdr:row>36</xdr:row>
      <xdr:rowOff>0</xdr:rowOff>
    </xdr:to>
    <xdr:graphicFrame macro="">
      <xdr:nvGraphicFramePr>
        <xdr:cNvPr id="5" name="Kaavio 4" descr="Orgaanisen jätteen kompostointi vuosina 2015-2021, eroteltuna yhdyskuntajätteeseen ja muuhun kuin yhdyskuntajätteeseen">
          <a:extLst>
            <a:ext uri="{FF2B5EF4-FFF2-40B4-BE49-F238E27FC236}">
              <a16:creationId xmlns:a16="http://schemas.microsoft.com/office/drawing/2014/main" id="{46C510F3-12EA-3402-8D20-10872AB7BE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8</xdr:col>
      <xdr:colOff>542925</xdr:colOff>
      <xdr:row>24</xdr:row>
      <xdr:rowOff>9525</xdr:rowOff>
    </xdr:from>
    <xdr:to>
      <xdr:col>18</xdr:col>
      <xdr:colOff>161925</xdr:colOff>
      <xdr:row>41</xdr:row>
      <xdr:rowOff>19050</xdr:rowOff>
    </xdr:to>
    <xdr:sp macro="" textlink="">
      <xdr:nvSpPr>
        <xdr:cNvPr id="2" name="Tekstiruutu 1">
          <a:extLst>
            <a:ext uri="{FF2B5EF4-FFF2-40B4-BE49-F238E27FC236}">
              <a16:creationId xmlns:a16="http://schemas.microsoft.com/office/drawing/2014/main" id="{9492D2D3-78FF-4BDF-AB53-A325D70EBC28}"/>
            </a:ext>
          </a:extLst>
        </xdr:cNvPr>
        <xdr:cNvSpPr txBox="1"/>
      </xdr:nvSpPr>
      <xdr:spPr>
        <a:xfrm>
          <a:off x="9525000" y="5000625"/>
          <a:ext cx="5715000" cy="3324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aseline="0"/>
            <a:t>Biowaste is treated in biogas plants together with manure, biodegradable industrial waste and sewage sludge. </a:t>
          </a:r>
        </a:p>
        <a:p>
          <a:r>
            <a:rPr lang="fi-FI" sz="1100" baseline="0"/>
            <a:t> </a:t>
          </a:r>
        </a:p>
        <a:p>
          <a:r>
            <a:rPr lang="fi-FI" sz="1100" baseline="0"/>
            <a:t>The number of biogas and biomethane plants has more than doubled between 2009 and 2024. In 2024, there were a total of 78 biogas or methane plants in operation, of which 42 percent were agricultural facilities.</a:t>
          </a:r>
        </a:p>
        <a:p>
          <a:endParaRPr lang="fi-FI" sz="1100" baseline="0"/>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mn-lt"/>
              <a:ea typeface="+mn-ea"/>
              <a:cs typeface="+mn-cs"/>
            </a:rPr>
            <a:t>In particular, the number of agricultural and joint processing facilities have increased during the review period. Agricultural inputs are considered to still have a large untapped biogas potential.</a:t>
          </a:r>
          <a:endParaRPr lang="fi-FI" sz="1100" baseline="0"/>
        </a:p>
        <a:p>
          <a:r>
            <a:rPr lang="fi-FI" sz="1100" baseline="0"/>
            <a:t> </a:t>
          </a:r>
        </a:p>
        <a:p>
          <a:r>
            <a:rPr lang="fi-FI" sz="1100" baseline="0"/>
            <a:t>Biogas is also produced at landfill gas collection points. The amounts of these have slightly decreased since 2016, when the organic waste landfill ban came into force.</a:t>
          </a:r>
        </a:p>
        <a:p>
          <a:r>
            <a:rPr lang="fi-FI" sz="1100" baseline="0"/>
            <a:t> </a:t>
          </a:r>
        </a:p>
        <a:p>
          <a:r>
            <a:rPr lang="fi-FI" sz="1100" baseline="0"/>
            <a:t>Biomethane production has increased in recent years, and its growth is estimated to continue in the coming years as well. The demand for transport biogas has grown in particular. Biogas is collected mostly in joint processing plants.</a:t>
          </a:r>
        </a:p>
        <a:p>
          <a:r>
            <a:rPr lang="fi-FI" sz="1100" baseline="0"/>
            <a:t> </a:t>
          </a:r>
        </a:p>
        <a:p>
          <a:r>
            <a:rPr lang="fi-FI" sz="1100" baseline="0"/>
            <a:t>Most of the biogas is used in the production of heat and electricity, while biomethane is used in transport. Part of the biogas still has to be flared, i.e. the surplus gas is burned into carbon dioxide.</a:t>
          </a:r>
        </a:p>
      </xdr:txBody>
    </xdr:sp>
    <xdr:clientData/>
  </xdr:twoCellAnchor>
  <xdr:twoCellAnchor>
    <xdr:from>
      <xdr:col>7</xdr:col>
      <xdr:colOff>485773</xdr:colOff>
      <xdr:row>0</xdr:row>
      <xdr:rowOff>76200</xdr:rowOff>
    </xdr:from>
    <xdr:to>
      <xdr:col>21</xdr:col>
      <xdr:colOff>409575</xdr:colOff>
      <xdr:row>22</xdr:row>
      <xdr:rowOff>71440</xdr:rowOff>
    </xdr:to>
    <xdr:graphicFrame macro="">
      <xdr:nvGraphicFramePr>
        <xdr:cNvPr id="3" name="Kaavio 2" descr="BIokaasu- ja biometaanilaitosten määrän kehitys vuosina 2009-2023">
          <a:extLst>
            <a:ext uri="{FF2B5EF4-FFF2-40B4-BE49-F238E27FC236}">
              <a16:creationId xmlns:a16="http://schemas.microsoft.com/office/drawing/2014/main" id="{E5D630F2-2541-F38F-DF96-3C8B66FB1BD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stat.fi/tilasto/jate"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luonnonvaratieto.luke.fi/numerotieto/raportit?panel=elintarvikejate&amp;lang=en"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1664A-4E6F-4843-8850-D9A497E21562}">
  <dimension ref="A1"/>
  <sheetViews>
    <sheetView workbookViewId="0">
      <selection activeCell="O10" sqref="O10"/>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2378E-5A67-463A-A046-4C0B8B832330}">
  <dimension ref="A1:X46"/>
  <sheetViews>
    <sheetView tabSelected="1" topLeftCell="G1" workbookViewId="0">
      <selection activeCell="F21" sqref="F21"/>
    </sheetView>
  </sheetViews>
  <sheetFormatPr defaultRowHeight="15" x14ac:dyDescent="0.25"/>
  <cols>
    <col min="1" max="1" width="11.7109375" customWidth="1"/>
    <col min="2" max="2" width="12.42578125" customWidth="1"/>
    <col min="3" max="3" width="12.85546875" customWidth="1"/>
    <col min="4" max="4" width="14.42578125" customWidth="1"/>
    <col min="5" max="5" width="11.42578125" bestFit="1" customWidth="1"/>
    <col min="6" max="6" width="13.5703125" customWidth="1"/>
    <col min="7" max="7" width="12.5703125" customWidth="1"/>
  </cols>
  <sheetData>
    <row r="1" spans="1:9" ht="20.25" thickBot="1" x14ac:dyDescent="0.35">
      <c r="A1" s="1" t="s">
        <v>39</v>
      </c>
      <c r="B1" s="1"/>
      <c r="C1" s="1"/>
      <c r="D1" s="1"/>
      <c r="E1" s="1"/>
      <c r="F1" s="1"/>
      <c r="G1" s="1"/>
    </row>
    <row r="2" spans="1:9" ht="60.75" thickTop="1" x14ac:dyDescent="0.25">
      <c r="A2" s="32" t="s">
        <v>7</v>
      </c>
      <c r="B2" s="32" t="s">
        <v>8</v>
      </c>
      <c r="C2" s="32" t="s">
        <v>9</v>
      </c>
      <c r="D2" s="32" t="s">
        <v>41</v>
      </c>
      <c r="E2" s="32" t="s">
        <v>10</v>
      </c>
      <c r="F2" s="32" t="s">
        <v>11</v>
      </c>
    </row>
    <row r="3" spans="1:9" x14ac:dyDescent="0.25">
      <c r="A3" s="28">
        <v>2016</v>
      </c>
      <c r="B3" s="25">
        <v>826789.88800000004</v>
      </c>
      <c r="C3" s="25">
        <v>427115</v>
      </c>
      <c r="D3" s="26">
        <f t="shared" ref="D3:D9" si="0">B3-C3</f>
        <v>399674.88800000004</v>
      </c>
      <c r="E3" s="25">
        <v>383944.09600000002</v>
      </c>
      <c r="F3" s="27">
        <v>0.46437928374856952</v>
      </c>
      <c r="I3" s="5"/>
    </row>
    <row r="4" spans="1:9" x14ac:dyDescent="0.25">
      <c r="A4" s="28">
        <v>2017</v>
      </c>
      <c r="B4" s="25">
        <v>822263.39199999999</v>
      </c>
      <c r="C4" s="25">
        <v>424936</v>
      </c>
      <c r="D4" s="26">
        <f t="shared" si="0"/>
        <v>397327.39199999999</v>
      </c>
      <c r="E4" s="25">
        <v>387271.56800000003</v>
      </c>
      <c r="F4" s="27">
        <v>0.47098237835693402</v>
      </c>
      <c r="I4" s="5"/>
    </row>
    <row r="5" spans="1:9" x14ac:dyDescent="0.25">
      <c r="A5" s="28">
        <v>2018</v>
      </c>
      <c r="B5" s="25">
        <v>939616.272</v>
      </c>
      <c r="C5" s="25">
        <v>458949</v>
      </c>
      <c r="D5" s="26">
        <f t="shared" si="0"/>
        <v>480667.272</v>
      </c>
      <c r="E5" s="25">
        <v>419246.47200000001</v>
      </c>
      <c r="F5" s="27">
        <v>0.44618902896138862</v>
      </c>
      <c r="I5" s="5"/>
    </row>
    <row r="6" spans="1:9" x14ac:dyDescent="0.25">
      <c r="A6" s="28">
        <v>2019</v>
      </c>
      <c r="B6" s="25">
        <v>993497.72600000002</v>
      </c>
      <c r="C6" s="25">
        <v>497059</v>
      </c>
      <c r="D6" s="26">
        <f t="shared" si="0"/>
        <v>496438.72600000002</v>
      </c>
      <c r="E6" s="25">
        <v>472980.60399999999</v>
      </c>
      <c r="F6" s="27">
        <v>0.47607618177879957</v>
      </c>
      <c r="I6" s="5"/>
    </row>
    <row r="7" spans="1:9" x14ac:dyDescent="0.25">
      <c r="A7" s="28">
        <v>2020</v>
      </c>
      <c r="B7" s="25">
        <v>1062834.976</v>
      </c>
      <c r="C7" s="25">
        <v>472113</v>
      </c>
      <c r="D7" s="26">
        <f t="shared" si="0"/>
        <v>590721.97600000002</v>
      </c>
      <c r="E7" s="25">
        <v>477725.125</v>
      </c>
      <c r="F7" s="27">
        <v>0.44948193820072396</v>
      </c>
      <c r="I7" s="5"/>
    </row>
    <row r="8" spans="1:9" x14ac:dyDescent="0.25">
      <c r="A8" s="28">
        <v>2021</v>
      </c>
      <c r="B8" s="25">
        <v>1026631.193</v>
      </c>
      <c r="C8" s="25">
        <v>470848</v>
      </c>
      <c r="D8" s="26">
        <f t="shared" si="0"/>
        <v>555783.19299999997</v>
      </c>
      <c r="E8" s="25">
        <v>421354.152</v>
      </c>
      <c r="F8" s="27">
        <v>0.41039999999999999</v>
      </c>
      <c r="I8" s="5"/>
    </row>
    <row r="9" spans="1:9" x14ac:dyDescent="0.25">
      <c r="A9" s="28">
        <v>2022</v>
      </c>
      <c r="B9" s="25">
        <v>913836.625</v>
      </c>
      <c r="C9" s="25">
        <v>443589</v>
      </c>
      <c r="D9" s="26">
        <f t="shared" si="0"/>
        <v>470247.625</v>
      </c>
      <c r="E9" s="25">
        <v>423862.75199999998</v>
      </c>
      <c r="F9" s="27">
        <v>0.46382771318669785</v>
      </c>
      <c r="I9" s="5"/>
    </row>
    <row r="10" spans="1:9" x14ac:dyDescent="0.25">
      <c r="A10" s="28">
        <v>2023</v>
      </c>
      <c r="B10" s="25">
        <v>786727.56</v>
      </c>
      <c r="C10" s="25">
        <v>401069</v>
      </c>
      <c r="D10" s="25">
        <v>385658.56</v>
      </c>
      <c r="E10" s="25">
        <v>380806.76</v>
      </c>
      <c r="F10" s="27">
        <f>E10/B10</f>
        <v>0.48403892193633075</v>
      </c>
      <c r="I10" s="5"/>
    </row>
    <row r="11" spans="1:9" x14ac:dyDescent="0.25">
      <c r="A11" s="28">
        <v>2024</v>
      </c>
      <c r="B11" s="25">
        <v>791298.30799999996</v>
      </c>
      <c r="C11" s="25">
        <v>462857</v>
      </c>
      <c r="D11" s="25">
        <v>328441.30799999996</v>
      </c>
      <c r="E11" s="25">
        <v>436355.82400000002</v>
      </c>
      <c r="F11" s="27">
        <f>E11/B11</f>
        <v>0.55144288770550487</v>
      </c>
    </row>
    <row r="12" spans="1:9" x14ac:dyDescent="0.25">
      <c r="A12" s="28">
        <v>2025</v>
      </c>
      <c r="B12" s="24"/>
      <c r="C12" s="24"/>
      <c r="D12" s="24"/>
      <c r="E12" s="24"/>
      <c r="F12" s="24"/>
    </row>
    <row r="13" spans="1:9" x14ac:dyDescent="0.25">
      <c r="A13" s="28">
        <v>2026</v>
      </c>
      <c r="B13" s="24"/>
      <c r="C13" s="24"/>
      <c r="D13" s="24"/>
      <c r="E13" s="24"/>
      <c r="F13" s="24"/>
    </row>
    <row r="14" spans="1:9" x14ac:dyDescent="0.25">
      <c r="A14" s="28" t="s">
        <v>12</v>
      </c>
      <c r="B14" s="24"/>
      <c r="C14" s="24"/>
      <c r="D14" s="24"/>
      <c r="E14" s="24"/>
      <c r="F14" s="27">
        <v>0.65</v>
      </c>
    </row>
    <row r="16" spans="1:9" x14ac:dyDescent="0.25">
      <c r="A16" s="13" t="s">
        <v>1</v>
      </c>
      <c r="B16" s="13"/>
      <c r="C16" s="13"/>
      <c r="D16" s="7"/>
      <c r="E16" s="8"/>
      <c r="F16" s="7"/>
      <c r="G16" s="7"/>
    </row>
    <row r="17" spans="1:24" x14ac:dyDescent="0.25">
      <c r="A17" s="34" t="s">
        <v>2</v>
      </c>
      <c r="B17" s="13"/>
      <c r="C17" s="13"/>
      <c r="D17" s="7"/>
      <c r="E17" s="8"/>
      <c r="F17" s="7"/>
      <c r="G17" s="7"/>
    </row>
    <row r="18" spans="1:24" x14ac:dyDescent="0.25">
      <c r="A18" s="34" t="s">
        <v>40</v>
      </c>
      <c r="B18" s="13"/>
      <c r="C18" s="13"/>
      <c r="F18" s="7"/>
      <c r="G18" s="7"/>
      <c r="J18" s="11"/>
    </row>
    <row r="19" spans="1:24" x14ac:dyDescent="0.25">
      <c r="A19" s="34" t="s">
        <v>3</v>
      </c>
      <c r="B19" s="2" t="s">
        <v>4</v>
      </c>
      <c r="C19" s="13"/>
      <c r="D19" s="13"/>
      <c r="E19" s="13"/>
      <c r="F19" s="23"/>
      <c r="G19" s="7"/>
    </row>
    <row r="20" spans="1:24" x14ac:dyDescent="0.25">
      <c r="A20" s="9"/>
      <c r="B20" s="12"/>
    </row>
    <row r="21" spans="1:24" x14ac:dyDescent="0.25">
      <c r="A21" s="10" t="s">
        <v>6</v>
      </c>
      <c r="B21" s="10"/>
    </row>
    <row r="23" spans="1:24" x14ac:dyDescent="0.25">
      <c r="A23" s="13" t="s">
        <v>5</v>
      </c>
    </row>
    <row r="26" spans="1:24" x14ac:dyDescent="0.25">
      <c r="V26" s="17"/>
      <c r="W26" s="17"/>
      <c r="X26" s="17"/>
    </row>
    <row r="27" spans="1:24" x14ac:dyDescent="0.25">
      <c r="V27" s="17"/>
      <c r="W27" s="17"/>
      <c r="X27" s="17"/>
    </row>
    <row r="28" spans="1:24" x14ac:dyDescent="0.25">
      <c r="V28" s="17"/>
      <c r="W28" s="17"/>
      <c r="X28" s="17"/>
    </row>
    <row r="46" spans="5:5" x14ac:dyDescent="0.25">
      <c r="E46" t="s">
        <v>0</v>
      </c>
    </row>
  </sheetData>
  <hyperlinks>
    <hyperlink ref="B19" r:id="rId1" display="https://www.stat.fi/tilasto/jate  " xr:uid="{84375509-7816-493D-B5A4-1EC2CDA2C8DA}"/>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8F57-5CF8-4315-8F22-22FD72196C52}">
  <dimension ref="A1:M22"/>
  <sheetViews>
    <sheetView topLeftCell="A8" workbookViewId="0">
      <selection activeCell="O29" sqref="O29"/>
    </sheetView>
  </sheetViews>
  <sheetFormatPr defaultRowHeight="15" x14ac:dyDescent="0.25"/>
  <cols>
    <col min="1" max="1" width="10.85546875" customWidth="1"/>
    <col min="2" max="2" width="12.7109375" customWidth="1"/>
    <col min="3" max="3" width="19.42578125" customWidth="1"/>
    <col min="4" max="4" width="18.85546875" customWidth="1"/>
    <col min="5" max="6" width="12.85546875" customWidth="1"/>
  </cols>
  <sheetData>
    <row r="1" spans="1:8" ht="20.25" thickBot="1" x14ac:dyDescent="0.35">
      <c r="A1" s="1" t="s">
        <v>38</v>
      </c>
      <c r="B1" s="1"/>
      <c r="C1" s="1"/>
      <c r="D1" s="1"/>
      <c r="E1" s="1"/>
      <c r="F1" s="1"/>
      <c r="G1" s="1"/>
    </row>
    <row r="2" spans="1:8" s="3" customFormat="1" ht="30.75" thickTop="1" x14ac:dyDescent="0.25">
      <c r="A2" s="32" t="s">
        <v>7</v>
      </c>
      <c r="B2" s="32" t="s">
        <v>14</v>
      </c>
      <c r="C2" s="32" t="s">
        <v>19</v>
      </c>
      <c r="D2" s="32" t="s">
        <v>15</v>
      </c>
      <c r="E2" s="32" t="s">
        <v>18</v>
      </c>
      <c r="F2" s="32" t="s">
        <v>16</v>
      </c>
      <c r="G2" s="32" t="s">
        <v>17</v>
      </c>
    </row>
    <row r="3" spans="1:8" x14ac:dyDescent="0.25">
      <c r="A3" s="28">
        <v>2019</v>
      </c>
      <c r="B3" s="25">
        <v>295500</v>
      </c>
      <c r="C3" s="25">
        <v>160000</v>
      </c>
      <c r="D3" s="25">
        <v>78000</v>
      </c>
      <c r="E3" s="25">
        <v>57000</v>
      </c>
      <c r="F3" s="25">
        <v>51000</v>
      </c>
      <c r="G3" s="26">
        <f>SUM(B3:F3)</f>
        <v>641500</v>
      </c>
    </row>
    <row r="4" spans="1:8" x14ac:dyDescent="0.25">
      <c r="A4" s="28">
        <v>2020</v>
      </c>
      <c r="B4" s="25">
        <v>296000</v>
      </c>
      <c r="C4" s="25">
        <v>162000</v>
      </c>
      <c r="D4" s="25">
        <v>78000</v>
      </c>
      <c r="E4" s="25">
        <v>58000</v>
      </c>
      <c r="F4" s="25">
        <v>48000</v>
      </c>
      <c r="G4" s="26">
        <f t="shared" ref="G4" si="0">SUM(B4:F4)</f>
        <v>642000</v>
      </c>
    </row>
    <row r="5" spans="1:8" x14ac:dyDescent="0.25">
      <c r="A5" s="28">
        <v>2021</v>
      </c>
      <c r="B5" s="25">
        <v>347000</v>
      </c>
      <c r="C5" s="25">
        <v>158000</v>
      </c>
      <c r="D5" s="25">
        <v>81000</v>
      </c>
      <c r="E5" s="25">
        <v>57000</v>
      </c>
      <c r="F5" s="25">
        <v>50000</v>
      </c>
      <c r="G5" s="26">
        <f t="shared" ref="G5:G7" si="1">SUM(B5:F5)</f>
        <v>693000</v>
      </c>
    </row>
    <row r="6" spans="1:8" x14ac:dyDescent="0.25">
      <c r="A6" s="28">
        <v>2022</v>
      </c>
      <c r="B6" s="25">
        <v>305000</v>
      </c>
      <c r="C6" s="25">
        <v>139000</v>
      </c>
      <c r="D6" s="25">
        <v>81000</v>
      </c>
      <c r="E6" s="25">
        <v>53000</v>
      </c>
      <c r="F6" s="25">
        <v>29000</v>
      </c>
      <c r="G6" s="26">
        <f t="shared" si="1"/>
        <v>607000</v>
      </c>
    </row>
    <row r="7" spans="1:8" x14ac:dyDescent="0.25">
      <c r="A7" s="28">
        <v>2023</v>
      </c>
      <c r="B7" s="25">
        <v>335000</v>
      </c>
      <c r="C7" s="25">
        <v>147000</v>
      </c>
      <c r="D7" s="25">
        <v>81000</v>
      </c>
      <c r="E7" s="25">
        <v>45000</v>
      </c>
      <c r="F7" s="25">
        <v>33000</v>
      </c>
      <c r="G7" s="26">
        <f t="shared" si="1"/>
        <v>641000</v>
      </c>
    </row>
    <row r="8" spans="1:8" x14ac:dyDescent="0.25">
      <c r="A8" s="36"/>
      <c r="B8" s="37"/>
      <c r="C8" s="37"/>
      <c r="D8" s="37"/>
      <c r="E8" s="37"/>
      <c r="F8" s="37"/>
      <c r="G8" s="38"/>
    </row>
    <row r="9" spans="1:8" x14ac:dyDescent="0.25">
      <c r="A9" t="s">
        <v>13</v>
      </c>
    </row>
    <row r="11" spans="1:8" x14ac:dyDescent="0.25">
      <c r="A11" s="13" t="s">
        <v>1</v>
      </c>
      <c r="B11" s="13"/>
      <c r="C11" s="13"/>
      <c r="D11" s="13"/>
      <c r="E11" s="13"/>
      <c r="F11" s="13"/>
      <c r="G11" s="13"/>
      <c r="H11" s="13"/>
    </row>
    <row r="12" spans="1:8" x14ac:dyDescent="0.25">
      <c r="A12" s="13" t="s">
        <v>37</v>
      </c>
      <c r="B12" s="13"/>
      <c r="C12" s="13"/>
      <c r="D12" s="13"/>
      <c r="E12" s="13"/>
      <c r="F12" s="13"/>
      <c r="G12" s="13"/>
      <c r="H12" s="13"/>
    </row>
    <row r="13" spans="1:8" x14ac:dyDescent="0.25">
      <c r="A13" s="13" t="s">
        <v>20</v>
      </c>
      <c r="B13" s="2" t="s">
        <v>21</v>
      </c>
      <c r="C13" s="13"/>
      <c r="D13" s="13"/>
      <c r="E13" s="13"/>
      <c r="F13" s="13"/>
      <c r="G13" s="13"/>
      <c r="H13" s="13"/>
    </row>
    <row r="15" spans="1:8" x14ac:dyDescent="0.25">
      <c r="A15" s="13" t="s">
        <v>5</v>
      </c>
    </row>
    <row r="16" spans="1:8" x14ac:dyDescent="0.25">
      <c r="B16" s="16"/>
      <c r="C16" s="16"/>
      <c r="D16" s="16"/>
      <c r="E16" s="16"/>
      <c r="F16" s="16"/>
    </row>
    <row r="20" spans="13:13" x14ac:dyDescent="0.25">
      <c r="M20" s="35"/>
    </row>
    <row r="21" spans="13:13" x14ac:dyDescent="0.25">
      <c r="M21" s="35"/>
    </row>
    <row r="22" spans="13:13" x14ac:dyDescent="0.25">
      <c r="M22" s="35"/>
    </row>
  </sheetData>
  <hyperlinks>
    <hyperlink ref="B13" r:id="rId1" xr:uid="{554509BB-5113-4C6A-8DC5-73D2C51A8391}"/>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FEA6A-6D82-4818-ADF2-5B063E9ADD9B}">
  <dimension ref="A1:F16"/>
  <sheetViews>
    <sheetView workbookViewId="0">
      <selection activeCell="M24" sqref="M24"/>
    </sheetView>
  </sheetViews>
  <sheetFormatPr defaultRowHeight="15" x14ac:dyDescent="0.25"/>
  <cols>
    <col min="1" max="1" width="11" customWidth="1"/>
    <col min="2" max="2" width="17" customWidth="1"/>
    <col min="3" max="3" width="25.42578125" customWidth="1"/>
    <col min="4" max="4" width="11.42578125" bestFit="1" customWidth="1"/>
  </cols>
  <sheetData>
    <row r="1" spans="1:6" ht="20.25" thickBot="1" x14ac:dyDescent="0.35">
      <c r="A1" s="1" t="s">
        <v>36</v>
      </c>
      <c r="B1" s="1"/>
      <c r="C1" s="1"/>
      <c r="D1" s="1"/>
    </row>
    <row r="2" spans="1:6" ht="15.75" thickTop="1" x14ac:dyDescent="0.25">
      <c r="A2" s="28" t="s">
        <v>7</v>
      </c>
      <c r="B2" s="28" t="s">
        <v>22</v>
      </c>
      <c r="C2" s="28" t="s">
        <v>23</v>
      </c>
      <c r="D2" s="28" t="s">
        <v>17</v>
      </c>
    </row>
    <row r="3" spans="1:6" x14ac:dyDescent="0.25">
      <c r="A3" s="28">
        <v>2015</v>
      </c>
      <c r="B3" s="25">
        <v>126584</v>
      </c>
      <c r="C3" s="25">
        <v>540301.99999999988</v>
      </c>
      <c r="D3" s="25">
        <v>666886</v>
      </c>
    </row>
    <row r="4" spans="1:6" x14ac:dyDescent="0.25">
      <c r="A4" s="28">
        <v>2016</v>
      </c>
      <c r="B4" s="25">
        <v>124071</v>
      </c>
      <c r="C4" s="25">
        <v>499835.5</v>
      </c>
      <c r="D4" s="25">
        <v>623906.5</v>
      </c>
    </row>
    <row r="5" spans="1:6" x14ac:dyDescent="0.25">
      <c r="A5" s="28">
        <v>2017</v>
      </c>
      <c r="B5" s="25">
        <v>130479.99999999999</v>
      </c>
      <c r="C5" s="25">
        <v>397000</v>
      </c>
      <c r="D5" s="25">
        <v>527000</v>
      </c>
    </row>
    <row r="6" spans="1:6" x14ac:dyDescent="0.25">
      <c r="A6" s="28">
        <v>2018</v>
      </c>
      <c r="B6" s="25">
        <v>177926</v>
      </c>
      <c r="C6" s="25">
        <v>417413.00000000006</v>
      </c>
      <c r="D6" s="25">
        <v>595339</v>
      </c>
    </row>
    <row r="7" spans="1:6" x14ac:dyDescent="0.25">
      <c r="A7" s="28">
        <v>2019</v>
      </c>
      <c r="B7" s="25">
        <v>185628</v>
      </c>
      <c r="C7" s="25">
        <v>506372</v>
      </c>
      <c r="D7" s="25">
        <v>692000</v>
      </c>
    </row>
    <row r="8" spans="1:6" x14ac:dyDescent="0.25">
      <c r="A8" s="28">
        <v>2020</v>
      </c>
      <c r="B8" s="25">
        <v>191953</v>
      </c>
      <c r="C8" s="25">
        <v>425965</v>
      </c>
      <c r="D8" s="25">
        <v>617918</v>
      </c>
    </row>
    <row r="9" spans="1:6" x14ac:dyDescent="0.25">
      <c r="A9" s="28">
        <v>2021</v>
      </c>
      <c r="B9" s="25">
        <v>232482</v>
      </c>
      <c r="C9" s="25">
        <v>452691.00000000006</v>
      </c>
      <c r="D9" s="25">
        <v>685173</v>
      </c>
    </row>
    <row r="10" spans="1:6" x14ac:dyDescent="0.25">
      <c r="A10" s="28">
        <v>2022</v>
      </c>
      <c r="B10" s="25">
        <v>245359</v>
      </c>
      <c r="C10" s="25">
        <f>D10-B10</f>
        <v>471894</v>
      </c>
      <c r="D10" s="25">
        <v>717253</v>
      </c>
    </row>
    <row r="11" spans="1:6" x14ac:dyDescent="0.25">
      <c r="A11" s="28">
        <v>2023</v>
      </c>
      <c r="B11" s="25">
        <v>240305</v>
      </c>
      <c r="C11" s="25">
        <f>D11-B11</f>
        <v>531674</v>
      </c>
      <c r="D11" s="25">
        <v>771979</v>
      </c>
    </row>
    <row r="13" spans="1:6" x14ac:dyDescent="0.25">
      <c r="A13" s="6" t="s">
        <v>1</v>
      </c>
      <c r="B13" s="6"/>
      <c r="C13" s="7"/>
      <c r="D13" s="7"/>
      <c r="E13" s="8"/>
      <c r="F13" s="7"/>
    </row>
    <row r="14" spans="1:6" x14ac:dyDescent="0.25">
      <c r="A14" s="6" t="s">
        <v>35</v>
      </c>
      <c r="B14" s="6"/>
      <c r="C14" s="7"/>
      <c r="D14" s="7"/>
      <c r="E14" s="8"/>
      <c r="F14" s="7"/>
    </row>
    <row r="16" spans="1:6" x14ac:dyDescent="0.25">
      <c r="A16" s="13" t="s">
        <v>5</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94024-4112-4482-8E2B-1BD936CBA494}">
  <dimension ref="A1:G16"/>
  <sheetViews>
    <sheetView topLeftCell="A4" workbookViewId="0">
      <selection activeCell="O29" sqref="O29"/>
    </sheetView>
  </sheetViews>
  <sheetFormatPr defaultRowHeight="15" x14ac:dyDescent="0.25"/>
  <cols>
    <col min="1" max="1" width="11.7109375" customWidth="1"/>
    <col min="2" max="2" width="16.140625" customWidth="1"/>
    <col min="3" max="3" width="14.85546875" customWidth="1"/>
    <col min="4" max="4" width="11.42578125" bestFit="1" customWidth="1"/>
  </cols>
  <sheetData>
    <row r="1" spans="1:7" ht="20.25" thickBot="1" x14ac:dyDescent="0.35">
      <c r="A1" s="1" t="s">
        <v>24</v>
      </c>
      <c r="B1" s="1"/>
      <c r="C1" s="1"/>
      <c r="D1" s="1"/>
      <c r="E1" s="1"/>
      <c r="F1" s="21"/>
      <c r="G1" s="21"/>
    </row>
    <row r="2" spans="1:7" ht="45.75" thickTop="1" x14ac:dyDescent="0.25">
      <c r="A2" s="32" t="s">
        <v>7</v>
      </c>
      <c r="B2" s="32" t="s">
        <v>22</v>
      </c>
      <c r="C2" s="32" t="s">
        <v>23</v>
      </c>
      <c r="D2" s="32" t="s">
        <v>17</v>
      </c>
    </row>
    <row r="3" spans="1:7" x14ac:dyDescent="0.25">
      <c r="A3" s="28">
        <v>2015</v>
      </c>
      <c r="B3" s="25">
        <v>214448</v>
      </c>
      <c r="C3" s="25">
        <v>393615</v>
      </c>
      <c r="D3" s="25">
        <v>608063</v>
      </c>
    </row>
    <row r="4" spans="1:7" x14ac:dyDescent="0.25">
      <c r="A4" s="28">
        <v>2016</v>
      </c>
      <c r="B4" s="25">
        <v>231187</v>
      </c>
      <c r="C4" s="25">
        <v>298292.00000000006</v>
      </c>
      <c r="D4" s="25">
        <v>529479</v>
      </c>
    </row>
    <row r="5" spans="1:7" x14ac:dyDescent="0.25">
      <c r="A5" s="28">
        <v>2017</v>
      </c>
      <c r="B5" s="25">
        <v>238693</v>
      </c>
      <c r="C5" s="25">
        <v>98000</v>
      </c>
      <c r="D5" s="25">
        <v>337000</v>
      </c>
    </row>
    <row r="6" spans="1:7" x14ac:dyDescent="0.25">
      <c r="A6" s="28">
        <v>2018</v>
      </c>
      <c r="B6" s="25">
        <v>221813</v>
      </c>
      <c r="C6" s="25">
        <v>103566.00000000003</v>
      </c>
      <c r="D6" s="25">
        <v>325379</v>
      </c>
    </row>
    <row r="7" spans="1:7" x14ac:dyDescent="0.25">
      <c r="A7" s="28">
        <v>2019</v>
      </c>
      <c r="B7" s="25">
        <v>255927</v>
      </c>
      <c r="C7" s="25">
        <v>190000</v>
      </c>
      <c r="D7" s="25">
        <v>446000</v>
      </c>
    </row>
    <row r="8" spans="1:7" x14ac:dyDescent="0.25">
      <c r="A8" s="28">
        <v>2020</v>
      </c>
      <c r="B8" s="25">
        <v>252233</v>
      </c>
      <c r="C8" s="25">
        <v>187691</v>
      </c>
      <c r="D8" s="25">
        <v>439924</v>
      </c>
    </row>
    <row r="9" spans="1:7" x14ac:dyDescent="0.25">
      <c r="A9" s="28">
        <v>2021</v>
      </c>
      <c r="B9" s="25">
        <v>194905</v>
      </c>
      <c r="C9" s="25">
        <v>171378</v>
      </c>
      <c r="D9" s="25">
        <v>366283</v>
      </c>
    </row>
    <row r="10" spans="1:7" x14ac:dyDescent="0.25">
      <c r="A10" s="28">
        <v>2022</v>
      </c>
      <c r="B10" s="25">
        <v>182988</v>
      </c>
      <c r="C10" s="25">
        <f>D10-B10</f>
        <v>100595</v>
      </c>
      <c r="D10" s="25">
        <v>283583</v>
      </c>
    </row>
    <row r="11" spans="1:7" x14ac:dyDescent="0.25">
      <c r="A11" s="28">
        <v>2023</v>
      </c>
      <c r="B11" s="25">
        <v>171072</v>
      </c>
      <c r="C11" s="25">
        <f>D11-B11</f>
        <v>85157</v>
      </c>
      <c r="D11" s="25">
        <v>256229</v>
      </c>
    </row>
    <row r="13" spans="1:7" x14ac:dyDescent="0.25">
      <c r="A13" s="6" t="s">
        <v>1</v>
      </c>
      <c r="B13" s="6"/>
      <c r="C13" s="7"/>
      <c r="D13" s="7"/>
      <c r="E13" s="8"/>
      <c r="F13" s="7"/>
    </row>
    <row r="14" spans="1:7" x14ac:dyDescent="0.25">
      <c r="A14" s="6" t="s">
        <v>35</v>
      </c>
      <c r="B14" s="6"/>
      <c r="C14" s="7"/>
      <c r="D14" s="7"/>
      <c r="E14" s="8"/>
      <c r="F14" s="7"/>
    </row>
    <row r="16" spans="1:7" x14ac:dyDescent="0.25">
      <c r="A16" s="13" t="s">
        <v>5</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F6D0C-A601-4330-B187-745911DAA4E1}">
  <dimension ref="A1:Z59"/>
  <sheetViews>
    <sheetView workbookViewId="0">
      <selection activeCell="A13" sqref="A13:G18"/>
    </sheetView>
  </sheetViews>
  <sheetFormatPr defaultRowHeight="15" x14ac:dyDescent="0.25"/>
  <cols>
    <col min="2" max="2" width="13.28515625" customWidth="1"/>
    <col min="3" max="3" width="26.140625" customWidth="1"/>
    <col min="4" max="4" width="20.5703125" customWidth="1"/>
    <col min="5" max="5" width="17.85546875" customWidth="1"/>
    <col min="6" max="6" width="19.140625" customWidth="1"/>
    <col min="7" max="7" width="19.42578125" customWidth="1"/>
  </cols>
  <sheetData>
    <row r="1" spans="1:9" ht="20.25" thickBot="1" x14ac:dyDescent="0.35">
      <c r="A1" s="14" t="s">
        <v>29</v>
      </c>
      <c r="B1" s="14"/>
      <c r="C1" s="14"/>
      <c r="D1" s="14"/>
      <c r="E1" s="14"/>
      <c r="F1" s="14"/>
      <c r="G1" s="14"/>
      <c r="H1" s="21"/>
      <c r="I1" s="21"/>
    </row>
    <row r="2" spans="1:9" s="4" customFormat="1" ht="32.25" customHeight="1" thickTop="1" x14ac:dyDescent="0.25">
      <c r="A2" s="32" t="s">
        <v>7</v>
      </c>
      <c r="B2" s="32" t="s">
        <v>32</v>
      </c>
      <c r="C2" s="32" t="s">
        <v>33</v>
      </c>
      <c r="D2" s="32" t="s">
        <v>25</v>
      </c>
      <c r="E2" s="32" t="s">
        <v>26</v>
      </c>
      <c r="F2" s="32" t="s">
        <v>34</v>
      </c>
      <c r="G2" s="32" t="s">
        <v>27</v>
      </c>
    </row>
    <row r="3" spans="1:9" x14ac:dyDescent="0.25">
      <c r="A3" s="28">
        <v>2009</v>
      </c>
      <c r="B3" s="24">
        <f t="shared" ref="B3:D4" si="0">SUM(B22)</f>
        <v>10</v>
      </c>
      <c r="C3" s="24">
        <f t="shared" si="0"/>
        <v>17</v>
      </c>
      <c r="D3" s="24">
        <f t="shared" si="0"/>
        <v>6</v>
      </c>
      <c r="E3" s="28">
        <f>SUM(B3:D3)</f>
        <v>33</v>
      </c>
      <c r="F3" s="24"/>
      <c r="G3" s="24">
        <f>SUM(E3:F3)</f>
        <v>33</v>
      </c>
    </row>
    <row r="4" spans="1:9" x14ac:dyDescent="0.25">
      <c r="A4" s="28">
        <v>2010</v>
      </c>
      <c r="B4" s="24">
        <f t="shared" si="0"/>
        <v>11</v>
      </c>
      <c r="C4" s="24">
        <f t="shared" si="0"/>
        <v>18</v>
      </c>
      <c r="D4" s="24">
        <f t="shared" si="0"/>
        <v>9</v>
      </c>
      <c r="E4" s="28">
        <f t="shared" ref="E4:E12" si="1">SUM(B4:D4)</f>
        <v>38</v>
      </c>
      <c r="F4" s="24"/>
      <c r="G4" s="24">
        <f t="shared" ref="G4:G12" si="2">SUM(E4:F4)</f>
        <v>38</v>
      </c>
    </row>
    <row r="5" spans="1:9" x14ac:dyDescent="0.25">
      <c r="A5" s="28">
        <v>2011</v>
      </c>
      <c r="B5" s="24">
        <f t="shared" ref="B5:D16" si="3">SUM(B24,B41)</f>
        <v>11</v>
      </c>
      <c r="C5" s="24">
        <f t="shared" si="3"/>
        <v>18</v>
      </c>
      <c r="D5" s="24">
        <f t="shared" si="3"/>
        <v>8</v>
      </c>
      <c r="E5" s="28">
        <f t="shared" si="1"/>
        <v>37</v>
      </c>
      <c r="F5" s="24">
        <f t="shared" ref="F5:F18" si="4">F24</f>
        <v>39</v>
      </c>
      <c r="G5" s="24">
        <f t="shared" si="2"/>
        <v>76</v>
      </c>
    </row>
    <row r="6" spans="1:9" x14ac:dyDescent="0.25">
      <c r="A6" s="28">
        <v>2012</v>
      </c>
      <c r="B6" s="24">
        <f t="shared" si="3"/>
        <v>11</v>
      </c>
      <c r="C6" s="24">
        <f t="shared" si="3"/>
        <v>18</v>
      </c>
      <c r="D6" s="24">
        <f t="shared" si="3"/>
        <v>12</v>
      </c>
      <c r="E6" s="28">
        <f t="shared" si="1"/>
        <v>41</v>
      </c>
      <c r="F6" s="24">
        <f t="shared" si="4"/>
        <v>40</v>
      </c>
      <c r="G6" s="24">
        <f t="shared" si="2"/>
        <v>81</v>
      </c>
    </row>
    <row r="7" spans="1:9" x14ac:dyDescent="0.25">
      <c r="A7" s="28">
        <v>2013</v>
      </c>
      <c r="B7" s="24">
        <f t="shared" si="3"/>
        <v>13</v>
      </c>
      <c r="C7" s="24">
        <f t="shared" si="3"/>
        <v>18</v>
      </c>
      <c r="D7" s="24">
        <f t="shared" si="3"/>
        <v>14</v>
      </c>
      <c r="E7" s="28">
        <f t="shared" si="1"/>
        <v>45</v>
      </c>
      <c r="F7" s="24">
        <f t="shared" si="4"/>
        <v>40</v>
      </c>
      <c r="G7" s="24">
        <f t="shared" si="2"/>
        <v>85</v>
      </c>
    </row>
    <row r="8" spans="1:9" x14ac:dyDescent="0.25">
      <c r="A8" s="28">
        <v>2014</v>
      </c>
      <c r="B8" s="24">
        <f t="shared" si="3"/>
        <v>14</v>
      </c>
      <c r="C8" s="24">
        <f t="shared" si="3"/>
        <v>19</v>
      </c>
      <c r="D8" s="24">
        <f t="shared" si="3"/>
        <v>18</v>
      </c>
      <c r="E8" s="28">
        <f t="shared" si="1"/>
        <v>51</v>
      </c>
      <c r="F8" s="24">
        <f t="shared" si="4"/>
        <v>40</v>
      </c>
      <c r="G8" s="24">
        <f t="shared" si="2"/>
        <v>91</v>
      </c>
    </row>
    <row r="9" spans="1:9" x14ac:dyDescent="0.25">
      <c r="A9" s="28">
        <v>2015</v>
      </c>
      <c r="B9" s="24">
        <f t="shared" si="3"/>
        <v>13</v>
      </c>
      <c r="C9" s="24">
        <f t="shared" si="3"/>
        <v>18</v>
      </c>
      <c r="D9" s="24">
        <f t="shared" si="3"/>
        <v>21</v>
      </c>
      <c r="E9" s="28">
        <f t="shared" si="1"/>
        <v>52</v>
      </c>
      <c r="F9" s="24">
        <f t="shared" si="4"/>
        <v>40</v>
      </c>
      <c r="G9" s="24">
        <f t="shared" si="2"/>
        <v>92</v>
      </c>
    </row>
    <row r="10" spans="1:9" x14ac:dyDescent="0.25">
      <c r="A10" s="29">
        <v>2016</v>
      </c>
      <c r="B10" s="24">
        <f t="shared" si="3"/>
        <v>18</v>
      </c>
      <c r="C10" s="24">
        <f t="shared" si="3"/>
        <v>20</v>
      </c>
      <c r="D10" s="24">
        <f t="shared" si="3"/>
        <v>26</v>
      </c>
      <c r="E10" s="28">
        <f t="shared" si="1"/>
        <v>64</v>
      </c>
      <c r="F10" s="24">
        <f t="shared" si="4"/>
        <v>36</v>
      </c>
      <c r="G10" s="24">
        <f t="shared" si="2"/>
        <v>100</v>
      </c>
    </row>
    <row r="11" spans="1:9" x14ac:dyDescent="0.25">
      <c r="A11" s="28">
        <v>2017</v>
      </c>
      <c r="B11" s="24">
        <f t="shared" si="3"/>
        <v>18</v>
      </c>
      <c r="C11" s="24">
        <f t="shared" si="3"/>
        <v>20</v>
      </c>
      <c r="D11" s="24">
        <f t="shared" si="3"/>
        <v>30</v>
      </c>
      <c r="E11" s="28">
        <f t="shared" si="1"/>
        <v>68</v>
      </c>
      <c r="F11" s="24">
        <f t="shared" si="4"/>
        <v>33</v>
      </c>
      <c r="G11" s="24">
        <f t="shared" si="2"/>
        <v>101</v>
      </c>
    </row>
    <row r="12" spans="1:9" x14ac:dyDescent="0.25">
      <c r="A12" s="28">
        <v>2018</v>
      </c>
      <c r="B12" s="24">
        <f t="shared" si="3"/>
        <v>18</v>
      </c>
      <c r="C12" s="24">
        <f t="shared" si="3"/>
        <v>20</v>
      </c>
      <c r="D12" s="24">
        <f t="shared" si="3"/>
        <v>30</v>
      </c>
      <c r="E12" s="28">
        <f t="shared" si="1"/>
        <v>68</v>
      </c>
      <c r="F12" s="24">
        <f t="shared" si="4"/>
        <v>33</v>
      </c>
      <c r="G12" s="24">
        <f t="shared" si="2"/>
        <v>101</v>
      </c>
    </row>
    <row r="13" spans="1:9" x14ac:dyDescent="0.25">
      <c r="A13" s="28">
        <v>2019</v>
      </c>
      <c r="B13" s="24">
        <f t="shared" si="3"/>
        <v>19</v>
      </c>
      <c r="C13" s="24">
        <f t="shared" si="3"/>
        <v>21</v>
      </c>
      <c r="D13" s="24">
        <f t="shared" si="3"/>
        <v>26</v>
      </c>
      <c r="E13" s="28">
        <f t="shared" ref="E13:E16" si="5">SUM(B13:D13)</f>
        <v>66</v>
      </c>
      <c r="F13" s="24">
        <f t="shared" si="4"/>
        <v>33</v>
      </c>
      <c r="G13" s="24">
        <f t="shared" ref="G13:G17" si="6">SUM(E13:F13)</f>
        <v>99</v>
      </c>
    </row>
    <row r="14" spans="1:9" x14ac:dyDescent="0.25">
      <c r="A14" s="28">
        <v>2020</v>
      </c>
      <c r="B14" s="24">
        <f t="shared" si="3"/>
        <v>22</v>
      </c>
      <c r="C14" s="24">
        <f t="shared" si="3"/>
        <v>20</v>
      </c>
      <c r="D14" s="24">
        <f t="shared" si="3"/>
        <v>28</v>
      </c>
      <c r="E14" s="28">
        <f t="shared" si="5"/>
        <v>70</v>
      </c>
      <c r="F14" s="24">
        <f t="shared" si="4"/>
        <v>33</v>
      </c>
      <c r="G14" s="24">
        <f t="shared" si="6"/>
        <v>103</v>
      </c>
    </row>
    <row r="15" spans="1:9" x14ac:dyDescent="0.25">
      <c r="A15" s="28">
        <v>2021</v>
      </c>
      <c r="B15" s="24">
        <f t="shared" si="3"/>
        <v>25</v>
      </c>
      <c r="C15" s="24">
        <f t="shared" si="3"/>
        <v>18</v>
      </c>
      <c r="D15" s="24">
        <f t="shared" si="3"/>
        <v>27</v>
      </c>
      <c r="E15" s="28">
        <f t="shared" si="5"/>
        <v>70</v>
      </c>
      <c r="F15" s="24">
        <f t="shared" si="4"/>
        <v>34</v>
      </c>
      <c r="G15" s="24">
        <f t="shared" si="6"/>
        <v>104</v>
      </c>
      <c r="I15" s="2"/>
    </row>
    <row r="16" spans="1:9" ht="15.75" customHeight="1" x14ac:dyDescent="0.25">
      <c r="A16" s="28">
        <v>2022</v>
      </c>
      <c r="B16" s="24">
        <f t="shared" si="3"/>
        <v>29</v>
      </c>
      <c r="C16" s="24">
        <f t="shared" si="3"/>
        <v>18</v>
      </c>
      <c r="D16" s="24">
        <f t="shared" si="3"/>
        <v>27</v>
      </c>
      <c r="E16" s="28">
        <f t="shared" si="5"/>
        <v>74</v>
      </c>
      <c r="F16" s="24">
        <f t="shared" si="4"/>
        <v>34</v>
      </c>
      <c r="G16" s="24">
        <f t="shared" si="6"/>
        <v>108</v>
      </c>
    </row>
    <row r="17" spans="1:26" ht="15.75" customHeight="1" x14ac:dyDescent="0.25">
      <c r="A17" s="28">
        <v>2023</v>
      </c>
      <c r="B17" s="24">
        <f>SUM(B36,B53)</f>
        <v>34</v>
      </c>
      <c r="C17" s="24">
        <f>SUM(C36,C53)</f>
        <v>17</v>
      </c>
      <c r="D17" s="24">
        <f>SUM(D36+D53)</f>
        <v>28</v>
      </c>
      <c r="E17" s="28">
        <f>SUM(B17:D17)</f>
        <v>79</v>
      </c>
      <c r="F17" s="24">
        <f t="shared" si="4"/>
        <v>34</v>
      </c>
      <c r="G17" s="24">
        <f t="shared" si="6"/>
        <v>113</v>
      </c>
    </row>
    <row r="18" spans="1:26" x14ac:dyDescent="0.25">
      <c r="A18" s="28">
        <v>2024</v>
      </c>
      <c r="B18" s="24">
        <f>SUM(B37+B54)</f>
        <v>33</v>
      </c>
      <c r="C18" s="24">
        <f>SUM(C37+C54)</f>
        <v>19</v>
      </c>
      <c r="D18" s="24">
        <f t="shared" ref="D18" si="7">SUM(D37+D54)</f>
        <v>26</v>
      </c>
      <c r="E18" s="28">
        <f>SUM(E37+E54)</f>
        <v>78</v>
      </c>
      <c r="F18" s="24">
        <f t="shared" si="4"/>
        <v>34</v>
      </c>
      <c r="G18" s="24">
        <f>SUM(E18:F18)</f>
        <v>112</v>
      </c>
      <c r="I18" s="18"/>
      <c r="J18" s="17"/>
    </row>
    <row r="19" spans="1:26" x14ac:dyDescent="0.25">
      <c r="H19" s="17"/>
      <c r="I19" s="17"/>
      <c r="J19" s="17"/>
    </row>
    <row r="20" spans="1:26" ht="20.25" thickBot="1" x14ac:dyDescent="0.35">
      <c r="A20" s="14" t="s">
        <v>30</v>
      </c>
      <c r="B20" s="14"/>
      <c r="C20" s="14"/>
      <c r="D20" s="14"/>
      <c r="E20" s="14"/>
      <c r="F20" s="14"/>
      <c r="G20" s="14"/>
      <c r="H20" s="17"/>
      <c r="I20" s="17"/>
      <c r="J20" s="17"/>
    </row>
    <row r="21" spans="1:26" ht="35.25" customHeight="1" thickTop="1" x14ac:dyDescent="0.25">
      <c r="A21" s="32" t="s">
        <v>7</v>
      </c>
      <c r="B21" s="32" t="s">
        <v>32</v>
      </c>
      <c r="C21" s="32" t="s">
        <v>33</v>
      </c>
      <c r="D21" s="32" t="s">
        <v>25</v>
      </c>
      <c r="E21" s="32" t="s">
        <v>26</v>
      </c>
      <c r="F21" s="32" t="s">
        <v>34</v>
      </c>
      <c r="G21" s="32" t="s">
        <v>27</v>
      </c>
      <c r="H21" s="17"/>
      <c r="I21" s="17"/>
      <c r="J21" s="17"/>
    </row>
    <row r="22" spans="1:26" x14ac:dyDescent="0.25">
      <c r="A22" s="28">
        <v>2009</v>
      </c>
      <c r="B22" s="24">
        <v>10</v>
      </c>
      <c r="C22" s="24">
        <v>17</v>
      </c>
      <c r="D22" s="24">
        <v>6</v>
      </c>
      <c r="E22" s="28">
        <f>SUM(B22:D22)</f>
        <v>33</v>
      </c>
      <c r="F22" s="24"/>
      <c r="G22" s="24">
        <f>SUM(E22:F22)</f>
        <v>33</v>
      </c>
      <c r="H22" s="17"/>
      <c r="I22" s="17"/>
      <c r="J22" s="17"/>
    </row>
    <row r="23" spans="1:26" x14ac:dyDescent="0.25">
      <c r="A23" s="28">
        <v>2010</v>
      </c>
      <c r="B23" s="24">
        <v>11</v>
      </c>
      <c r="C23" s="24">
        <v>18</v>
      </c>
      <c r="D23" s="24">
        <v>9</v>
      </c>
      <c r="E23" s="28">
        <f t="shared" ref="E23:E35" si="8">SUM(B23:D23)</f>
        <v>38</v>
      </c>
      <c r="F23" s="24"/>
      <c r="G23" s="24">
        <f t="shared" ref="G23:G35" si="9">SUM(E23:F23)</f>
        <v>38</v>
      </c>
      <c r="H23" s="17"/>
      <c r="I23" s="17"/>
      <c r="J23" s="17"/>
    </row>
    <row r="24" spans="1:26" x14ac:dyDescent="0.25">
      <c r="A24" s="28">
        <v>2011</v>
      </c>
      <c r="B24" s="24">
        <v>10</v>
      </c>
      <c r="C24" s="24">
        <v>18</v>
      </c>
      <c r="D24" s="24">
        <v>8</v>
      </c>
      <c r="E24" s="28">
        <f t="shared" si="8"/>
        <v>36</v>
      </c>
      <c r="F24" s="24">
        <v>39</v>
      </c>
      <c r="G24" s="24">
        <f t="shared" si="9"/>
        <v>75</v>
      </c>
      <c r="H24" s="17"/>
      <c r="I24" s="17"/>
      <c r="J24" s="17"/>
      <c r="K24" s="22"/>
      <c r="L24" s="22"/>
      <c r="M24" s="22"/>
      <c r="N24" s="22"/>
      <c r="O24" s="22"/>
      <c r="P24" s="22"/>
      <c r="Q24" s="22"/>
      <c r="R24" s="22"/>
      <c r="S24" s="22"/>
      <c r="T24" s="22"/>
      <c r="U24" s="22"/>
      <c r="V24" s="22"/>
      <c r="W24" s="22"/>
      <c r="X24" s="22"/>
      <c r="Y24" s="22"/>
      <c r="Z24" s="22"/>
    </row>
    <row r="25" spans="1:26" x14ac:dyDescent="0.25">
      <c r="A25" s="28">
        <v>2012</v>
      </c>
      <c r="B25" s="24">
        <v>10</v>
      </c>
      <c r="C25" s="24">
        <v>16</v>
      </c>
      <c r="D25" s="24">
        <v>12</v>
      </c>
      <c r="E25" s="28">
        <f t="shared" si="8"/>
        <v>38</v>
      </c>
      <c r="F25" s="24">
        <v>40</v>
      </c>
      <c r="G25" s="24">
        <f t="shared" si="9"/>
        <v>78</v>
      </c>
      <c r="H25" s="17"/>
      <c r="I25" s="17"/>
      <c r="J25" s="17"/>
      <c r="Z25" s="22"/>
    </row>
    <row r="26" spans="1:26" x14ac:dyDescent="0.25">
      <c r="A26" s="28">
        <v>2013</v>
      </c>
      <c r="B26" s="24">
        <v>12</v>
      </c>
      <c r="C26" s="24">
        <v>16</v>
      </c>
      <c r="D26" s="24">
        <v>13</v>
      </c>
      <c r="E26" s="28">
        <f t="shared" si="8"/>
        <v>41</v>
      </c>
      <c r="F26" s="24">
        <v>40</v>
      </c>
      <c r="G26" s="24">
        <f t="shared" si="9"/>
        <v>81</v>
      </c>
      <c r="I26" s="17"/>
      <c r="J26" s="17"/>
      <c r="Z26" s="22"/>
    </row>
    <row r="27" spans="1:26" x14ac:dyDescent="0.25">
      <c r="A27" s="28">
        <v>2014</v>
      </c>
      <c r="B27" s="24">
        <v>12</v>
      </c>
      <c r="C27" s="24">
        <v>17</v>
      </c>
      <c r="D27" s="24">
        <v>14</v>
      </c>
      <c r="E27" s="28">
        <f t="shared" si="8"/>
        <v>43</v>
      </c>
      <c r="F27" s="24">
        <v>40</v>
      </c>
      <c r="G27" s="24">
        <f t="shared" si="9"/>
        <v>83</v>
      </c>
      <c r="H27" s="17"/>
      <c r="I27" s="17"/>
      <c r="J27" s="17"/>
      <c r="Z27" s="22"/>
    </row>
    <row r="28" spans="1:26" x14ac:dyDescent="0.25">
      <c r="A28" s="28">
        <v>2015</v>
      </c>
      <c r="B28" s="24">
        <v>11</v>
      </c>
      <c r="C28" s="24">
        <v>16</v>
      </c>
      <c r="D28" s="24">
        <v>17</v>
      </c>
      <c r="E28" s="28">
        <f t="shared" si="8"/>
        <v>44</v>
      </c>
      <c r="F28" s="24">
        <v>40</v>
      </c>
      <c r="G28" s="24">
        <f t="shared" si="9"/>
        <v>84</v>
      </c>
      <c r="H28" s="17"/>
      <c r="I28" s="17"/>
      <c r="J28" s="17"/>
      <c r="Z28" s="22"/>
    </row>
    <row r="29" spans="1:26" x14ac:dyDescent="0.25">
      <c r="A29" s="29">
        <v>2016</v>
      </c>
      <c r="B29" s="24">
        <v>16</v>
      </c>
      <c r="C29" s="24">
        <v>18</v>
      </c>
      <c r="D29" s="24">
        <v>20</v>
      </c>
      <c r="E29" s="28">
        <f t="shared" si="8"/>
        <v>54</v>
      </c>
      <c r="F29" s="24">
        <v>36</v>
      </c>
      <c r="G29" s="24">
        <f t="shared" si="9"/>
        <v>90</v>
      </c>
      <c r="Z29" s="22"/>
    </row>
    <row r="30" spans="1:26" x14ac:dyDescent="0.25">
      <c r="A30" s="28">
        <v>2017</v>
      </c>
      <c r="B30" s="24">
        <v>16</v>
      </c>
      <c r="C30" s="24">
        <v>18</v>
      </c>
      <c r="D30" s="24">
        <v>20</v>
      </c>
      <c r="E30" s="28">
        <f t="shared" si="8"/>
        <v>54</v>
      </c>
      <c r="F30" s="24">
        <v>33</v>
      </c>
      <c r="G30" s="24">
        <f t="shared" si="9"/>
        <v>87</v>
      </c>
      <c r="Z30" s="22"/>
    </row>
    <row r="31" spans="1:26" x14ac:dyDescent="0.25">
      <c r="A31" s="28">
        <v>2018</v>
      </c>
      <c r="B31" s="24">
        <v>16</v>
      </c>
      <c r="C31" s="24">
        <v>18</v>
      </c>
      <c r="D31" s="24">
        <v>20</v>
      </c>
      <c r="E31" s="28">
        <f t="shared" si="8"/>
        <v>54</v>
      </c>
      <c r="F31" s="24">
        <v>33</v>
      </c>
      <c r="G31" s="24">
        <f t="shared" si="9"/>
        <v>87</v>
      </c>
    </row>
    <row r="32" spans="1:26" x14ac:dyDescent="0.25">
      <c r="A32" s="28">
        <v>2019</v>
      </c>
      <c r="B32" s="24">
        <v>16</v>
      </c>
      <c r="C32" s="24">
        <v>18</v>
      </c>
      <c r="D32" s="24">
        <v>15</v>
      </c>
      <c r="E32" s="28">
        <f t="shared" si="8"/>
        <v>49</v>
      </c>
      <c r="F32" s="24">
        <v>33</v>
      </c>
      <c r="G32" s="24">
        <f t="shared" si="9"/>
        <v>82</v>
      </c>
    </row>
    <row r="33" spans="1:7" x14ac:dyDescent="0.25">
      <c r="A33" s="28">
        <v>2020</v>
      </c>
      <c r="B33" s="24">
        <v>17</v>
      </c>
      <c r="C33" s="24">
        <v>18</v>
      </c>
      <c r="D33" s="24">
        <v>15</v>
      </c>
      <c r="E33" s="28">
        <f t="shared" si="8"/>
        <v>50</v>
      </c>
      <c r="F33" s="24">
        <v>33</v>
      </c>
      <c r="G33" s="24">
        <f t="shared" si="9"/>
        <v>83</v>
      </c>
    </row>
    <row r="34" spans="1:7" x14ac:dyDescent="0.25">
      <c r="A34" s="28">
        <v>2021</v>
      </c>
      <c r="B34" s="24">
        <v>20</v>
      </c>
      <c r="C34" s="24">
        <v>16</v>
      </c>
      <c r="D34" s="24">
        <v>9</v>
      </c>
      <c r="E34" s="28">
        <f t="shared" si="8"/>
        <v>45</v>
      </c>
      <c r="F34" s="24">
        <v>34</v>
      </c>
      <c r="G34" s="24">
        <f t="shared" si="9"/>
        <v>79</v>
      </c>
    </row>
    <row r="35" spans="1:7" x14ac:dyDescent="0.25">
      <c r="A35" s="28">
        <v>2022</v>
      </c>
      <c r="B35" s="24">
        <v>23</v>
      </c>
      <c r="C35" s="24">
        <v>16</v>
      </c>
      <c r="D35" s="24">
        <v>9</v>
      </c>
      <c r="E35" s="28">
        <f t="shared" si="8"/>
        <v>48</v>
      </c>
      <c r="F35" s="24">
        <v>34</v>
      </c>
      <c r="G35" s="24">
        <f t="shared" si="9"/>
        <v>82</v>
      </c>
    </row>
    <row r="36" spans="1:7" x14ac:dyDescent="0.25">
      <c r="A36" s="28">
        <v>2023</v>
      </c>
      <c r="B36" s="24">
        <v>28</v>
      </c>
      <c r="C36" s="24">
        <v>16</v>
      </c>
      <c r="D36" s="24">
        <v>10</v>
      </c>
      <c r="E36" s="28">
        <f t="shared" ref="E36:E37" si="10">SUM(B36:D36)</f>
        <v>54</v>
      </c>
      <c r="F36" s="24">
        <v>34</v>
      </c>
      <c r="G36" s="24">
        <f t="shared" ref="G36:G37" si="11">SUM(E36:F36)</f>
        <v>88</v>
      </c>
    </row>
    <row r="37" spans="1:7" x14ac:dyDescent="0.25">
      <c r="A37" s="28">
        <v>2024</v>
      </c>
      <c r="B37" s="24">
        <v>28</v>
      </c>
      <c r="C37" s="24">
        <v>17</v>
      </c>
      <c r="D37" s="24">
        <v>9</v>
      </c>
      <c r="E37" s="28">
        <f t="shared" si="10"/>
        <v>54</v>
      </c>
      <c r="F37" s="24">
        <v>34</v>
      </c>
      <c r="G37" s="24">
        <f t="shared" si="11"/>
        <v>88</v>
      </c>
    </row>
    <row r="38" spans="1:7" x14ac:dyDescent="0.25">
      <c r="C38" s="17"/>
      <c r="D38" s="17"/>
      <c r="E38" s="17"/>
      <c r="F38" s="17"/>
      <c r="G38" s="17"/>
    </row>
    <row r="39" spans="1:7" ht="20.25" thickBot="1" x14ac:dyDescent="0.35">
      <c r="A39" s="1" t="s">
        <v>31</v>
      </c>
      <c r="B39" s="1"/>
      <c r="C39" s="20"/>
      <c r="D39" s="20"/>
      <c r="E39" s="20"/>
      <c r="G39" s="21"/>
    </row>
    <row r="40" spans="1:7" ht="30.75" thickTop="1" x14ac:dyDescent="0.25">
      <c r="A40" s="33" t="s">
        <v>7</v>
      </c>
      <c r="B40" s="32" t="s">
        <v>32</v>
      </c>
      <c r="C40" s="32" t="s">
        <v>33</v>
      </c>
      <c r="D40" s="32" t="s">
        <v>25</v>
      </c>
      <c r="E40" s="32" t="s">
        <v>17</v>
      </c>
      <c r="F40" s="19"/>
      <c r="G40" s="15"/>
    </row>
    <row r="41" spans="1:7" x14ac:dyDescent="0.25">
      <c r="A41" s="28">
        <v>2011</v>
      </c>
      <c r="B41" s="24">
        <v>1</v>
      </c>
      <c r="C41" s="24">
        <v>0</v>
      </c>
      <c r="D41" s="24">
        <v>0</v>
      </c>
      <c r="E41" s="30">
        <f>SUM(B41:D41)</f>
        <v>1</v>
      </c>
      <c r="F41" s="17"/>
      <c r="G41" s="17"/>
    </row>
    <row r="42" spans="1:7" x14ac:dyDescent="0.25">
      <c r="A42" s="28">
        <v>2012</v>
      </c>
      <c r="B42" s="31">
        <v>1</v>
      </c>
      <c r="C42" s="31">
        <v>2</v>
      </c>
      <c r="D42" s="31">
        <v>0</v>
      </c>
      <c r="E42" s="30">
        <f t="shared" ref="E42:E52" si="12">SUM(B42:D42)</f>
        <v>3</v>
      </c>
      <c r="F42" s="17"/>
      <c r="G42" s="17"/>
    </row>
    <row r="43" spans="1:7" x14ac:dyDescent="0.25">
      <c r="A43" s="28">
        <v>2013</v>
      </c>
      <c r="B43" s="31">
        <v>1</v>
      </c>
      <c r="C43" s="31">
        <v>2</v>
      </c>
      <c r="D43" s="31">
        <v>1</v>
      </c>
      <c r="E43" s="30">
        <f t="shared" si="12"/>
        <v>4</v>
      </c>
      <c r="F43" s="17"/>
      <c r="G43" s="17"/>
    </row>
    <row r="44" spans="1:7" x14ac:dyDescent="0.25">
      <c r="A44" s="28">
        <v>2014</v>
      </c>
      <c r="B44" s="31">
        <v>2</v>
      </c>
      <c r="C44" s="31">
        <v>2</v>
      </c>
      <c r="D44" s="31">
        <v>4</v>
      </c>
      <c r="E44" s="30">
        <f t="shared" si="12"/>
        <v>8</v>
      </c>
      <c r="F44" s="17"/>
      <c r="G44" s="17"/>
    </row>
    <row r="45" spans="1:7" x14ac:dyDescent="0.25">
      <c r="A45" s="28">
        <v>2015</v>
      </c>
      <c r="B45" s="31">
        <v>2</v>
      </c>
      <c r="C45" s="31">
        <v>2</v>
      </c>
      <c r="D45" s="31">
        <v>4</v>
      </c>
      <c r="E45" s="30">
        <f t="shared" si="12"/>
        <v>8</v>
      </c>
      <c r="F45" s="17"/>
      <c r="G45" s="17"/>
    </row>
    <row r="46" spans="1:7" x14ac:dyDescent="0.25">
      <c r="A46" s="29">
        <v>2016</v>
      </c>
      <c r="B46" s="31">
        <v>2</v>
      </c>
      <c r="C46" s="31">
        <v>2</v>
      </c>
      <c r="D46" s="31">
        <v>6</v>
      </c>
      <c r="E46" s="30">
        <f t="shared" si="12"/>
        <v>10</v>
      </c>
      <c r="F46" s="17"/>
      <c r="G46" s="17"/>
    </row>
    <row r="47" spans="1:7" x14ac:dyDescent="0.25">
      <c r="A47" s="28">
        <v>2017</v>
      </c>
      <c r="B47" s="31">
        <v>2</v>
      </c>
      <c r="C47" s="31">
        <v>2</v>
      </c>
      <c r="D47" s="31">
        <v>10</v>
      </c>
      <c r="E47" s="30">
        <f t="shared" si="12"/>
        <v>14</v>
      </c>
      <c r="F47" s="17"/>
      <c r="G47" s="17"/>
    </row>
    <row r="48" spans="1:7" x14ac:dyDescent="0.25">
      <c r="A48" s="28">
        <v>2018</v>
      </c>
      <c r="B48" s="31">
        <v>2</v>
      </c>
      <c r="C48" s="31">
        <v>2</v>
      </c>
      <c r="D48" s="31">
        <v>10</v>
      </c>
      <c r="E48" s="30">
        <f t="shared" si="12"/>
        <v>14</v>
      </c>
      <c r="F48" s="17"/>
      <c r="G48" s="17"/>
    </row>
    <row r="49" spans="1:7" x14ac:dyDescent="0.25">
      <c r="A49" s="28">
        <v>2019</v>
      </c>
      <c r="B49" s="31">
        <v>3</v>
      </c>
      <c r="C49" s="31">
        <v>3</v>
      </c>
      <c r="D49" s="31">
        <v>11</v>
      </c>
      <c r="E49" s="30">
        <f t="shared" si="12"/>
        <v>17</v>
      </c>
      <c r="F49" s="17"/>
      <c r="G49" s="17"/>
    </row>
    <row r="50" spans="1:7" x14ac:dyDescent="0.25">
      <c r="A50" s="28">
        <v>2020</v>
      </c>
      <c r="B50" s="24">
        <v>5</v>
      </c>
      <c r="C50" s="24">
        <v>2</v>
      </c>
      <c r="D50" s="24">
        <v>13</v>
      </c>
      <c r="E50" s="30">
        <f t="shared" si="12"/>
        <v>20</v>
      </c>
      <c r="F50" s="17"/>
      <c r="G50" s="17"/>
    </row>
    <row r="51" spans="1:7" x14ac:dyDescent="0.25">
      <c r="A51" s="28">
        <v>2021</v>
      </c>
      <c r="B51" s="24">
        <v>5</v>
      </c>
      <c r="C51" s="24">
        <v>2</v>
      </c>
      <c r="D51" s="24">
        <v>18</v>
      </c>
      <c r="E51" s="30">
        <f t="shared" si="12"/>
        <v>25</v>
      </c>
      <c r="F51" s="17"/>
      <c r="G51" s="17"/>
    </row>
    <row r="52" spans="1:7" x14ac:dyDescent="0.25">
      <c r="A52" s="28">
        <v>2022</v>
      </c>
      <c r="B52" s="24">
        <v>6</v>
      </c>
      <c r="C52" s="24">
        <v>2</v>
      </c>
      <c r="D52" s="24">
        <v>18</v>
      </c>
      <c r="E52" s="30">
        <f t="shared" si="12"/>
        <v>26</v>
      </c>
      <c r="F52" s="17"/>
      <c r="G52" s="17"/>
    </row>
    <row r="53" spans="1:7" x14ac:dyDescent="0.25">
      <c r="A53" s="28">
        <v>2023</v>
      </c>
      <c r="B53" s="24">
        <v>6</v>
      </c>
      <c r="C53" s="24">
        <v>1</v>
      </c>
      <c r="D53" s="24">
        <v>18</v>
      </c>
      <c r="E53" s="30">
        <f t="shared" ref="E53:E54" si="13">SUM(B53:D53)</f>
        <v>25</v>
      </c>
      <c r="F53" s="17"/>
      <c r="G53" s="17"/>
    </row>
    <row r="54" spans="1:7" x14ac:dyDescent="0.25">
      <c r="A54" s="28">
        <v>2024</v>
      </c>
      <c r="B54" s="24">
        <v>5</v>
      </c>
      <c r="C54" s="24">
        <v>2</v>
      </c>
      <c r="D54" s="24">
        <v>17</v>
      </c>
      <c r="E54" s="28">
        <f t="shared" si="13"/>
        <v>24</v>
      </c>
      <c r="F54" s="17"/>
      <c r="G54" s="17"/>
    </row>
    <row r="56" spans="1:7" x14ac:dyDescent="0.25">
      <c r="A56" s="6" t="s">
        <v>1</v>
      </c>
    </row>
    <row r="57" spans="1:7" x14ac:dyDescent="0.25">
      <c r="A57" s="13" t="s">
        <v>28</v>
      </c>
    </row>
    <row r="58" spans="1:7" x14ac:dyDescent="0.25">
      <c r="A58" s="13"/>
    </row>
    <row r="59" spans="1:7" x14ac:dyDescent="0.25">
      <c r="A59" s="13" t="s">
        <v>5</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8e40d20-954f-4db4-bed9-714b859c8774" xsi:nil="true"/>
    <lcf76f155ced4ddcb4097134ff3c332f xmlns="bdeb5c38-1ad9-466e-93bb-f08ad1118bd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8308CAA2993EA40A88406A88DCE3C5A" ma:contentTypeVersion="11" ma:contentTypeDescription="Create a new document." ma:contentTypeScope="" ma:versionID="e5fdd0f032daf8bb7de2c03ad3e3de6f">
  <xsd:schema xmlns:xsd="http://www.w3.org/2001/XMLSchema" xmlns:xs="http://www.w3.org/2001/XMLSchema" xmlns:p="http://schemas.microsoft.com/office/2006/metadata/properties" xmlns:ns2="bdeb5c38-1ad9-466e-93bb-f08ad1118bda" xmlns:ns3="58e40d20-954f-4db4-bed9-714b859c8774" targetNamespace="http://schemas.microsoft.com/office/2006/metadata/properties" ma:root="true" ma:fieldsID="fbc4ff479419870edf2677a4892ea872" ns2:_="" ns3:_="">
    <xsd:import namespace="bdeb5c38-1ad9-466e-93bb-f08ad1118bda"/>
    <xsd:import namespace="58e40d20-954f-4db4-bed9-714b859c877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eb5c38-1ad9-466e-93bb-f08ad1118b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0c6d1fd-3a9d-41b9-87db-5b8f164e01e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e40d20-954f-4db4-bed9-714b859c877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0a19df3-03b5-4a58-a2db-3d443f581cc0}" ma:internalName="TaxCatchAll" ma:showField="CatchAllData" ma:web="58e40d20-954f-4db4-bed9-714b859c87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937D58-92FA-45DC-AD61-EB5840991BBB}">
  <ds:schemaRefs>
    <ds:schemaRef ds:uri="http://schemas.microsoft.com/sharepoint/v3/contenttype/forms"/>
  </ds:schemaRefs>
</ds:datastoreItem>
</file>

<file path=customXml/itemProps2.xml><?xml version="1.0" encoding="utf-8"?>
<ds:datastoreItem xmlns:ds="http://schemas.openxmlformats.org/officeDocument/2006/customXml" ds:itemID="{954D4A13-2BAE-406E-982B-8308A070C662}">
  <ds:schemaRefs>
    <ds:schemaRef ds:uri="http://schemas.microsoft.com/office/infopath/2007/PartnerControls"/>
    <ds:schemaRef ds:uri="http://purl.org/dc/elements/1.1/"/>
    <ds:schemaRef ds:uri="58e40d20-954f-4db4-bed9-714b859c8774"/>
    <ds:schemaRef ds:uri="bdeb5c38-1ad9-466e-93bb-f08ad1118bda"/>
    <ds:schemaRef ds:uri="http://schemas.microsoft.com/office/2006/documentManagement/types"/>
    <ds:schemaRef ds:uri="http://schemas.openxmlformats.org/package/2006/metadata/core-properties"/>
    <ds:schemaRef ds:uri="http://www.w3.org/XML/1998/namespace"/>
    <ds:schemaRef ds:uri="http://purl.org/dc/term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9AB90B81-D18A-49D5-A7FE-20AF7F5635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eb5c38-1ad9-466e-93bb-f08ad1118bda"/>
    <ds:schemaRef ds:uri="58e40d20-954f-4db4-bed9-714b859c87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Biodegradable waste</vt:lpstr>
      <vt:lpstr>Municipal biowaste</vt:lpstr>
      <vt:lpstr>Food waste</vt:lpstr>
      <vt:lpstr>Digestion</vt:lpstr>
      <vt:lpstr>Composting</vt:lpstr>
      <vt:lpstr>Biogas plants</vt:lpstr>
    </vt:vector>
  </TitlesOfParts>
  <Company>SYKE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Pirtonen Heidi</dc:creator>
  <cp:lastModifiedBy>Pirtonen Heidi</cp:lastModifiedBy>
  <dcterms:created xsi:type="dcterms:W3CDTF">2024-04-04T10:48:45Z</dcterms:created>
  <dcterms:modified xsi:type="dcterms:W3CDTF">2026-03-17T05:59:03Z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0x010100D8308CAA2993EA40A88406A88DCE3C5A</vt:lpwstr>
  </property>
  <property fmtid="{D5CDD505-2E9C-101B-9397-08002B2CF9AE}" pid="3" name="MediaServiceImageTags">
    <vt:lpwstr/>
  </property>
</Properties>
</file>