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Biohajoavat jätteet/"/>
    </mc:Choice>
  </mc:AlternateContent>
  <xr:revisionPtr revIDLastSave="258" documentId="13_ncr:1_{89F5C4FD-6168-4DDA-B3F5-C118147E0B4D}" xr6:coauthVersionLast="47" xr6:coauthVersionMax="47" xr10:uidLastSave="{7CC38612-C588-4DD6-AF13-80AB376D80D9}"/>
  <bookViews>
    <workbookView xWindow="28680" yWindow="-120" windowWidth="29040" windowHeight="15720" firstSheet="1" activeTab="2" xr2:uid="{C2807B76-74BC-4C43-BEAF-E25AB86A01B7}"/>
  </bookViews>
  <sheets>
    <sheet name="Biohajoavat jätteet" sheetId="11" r:id="rId1"/>
    <sheet name="Yhdyskuntien biojäte" sheetId="6" r:id="rId2"/>
    <sheet name="Elintarvikejäte" sheetId="2" r:id="rId3"/>
    <sheet name="Mädätys" sheetId="3" r:id="rId4"/>
    <sheet name="Kompostointi" sheetId="4" r:id="rId5"/>
    <sheet name="Biokaasulaitokset"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6" i="2"/>
  <c r="C11" i="4"/>
  <c r="B17" i="5" l="1"/>
  <c r="B10" i="5"/>
  <c r="E17" i="5"/>
  <c r="D17" i="5"/>
  <c r="C18" i="5"/>
  <c r="C17" i="5"/>
  <c r="C10" i="4" l="1"/>
  <c r="C11" i="3" l="1"/>
  <c r="F18" i="5" l="1"/>
  <c r="F17" i="5"/>
  <c r="D18" i="5"/>
  <c r="B18" i="5"/>
  <c r="E37" i="5"/>
  <c r="G37" i="5" s="1"/>
  <c r="E54" i="5"/>
  <c r="E53" i="5"/>
  <c r="E36" i="5"/>
  <c r="G36" i="5" s="1"/>
  <c r="G17" i="5" l="1"/>
  <c r="E18" i="5"/>
  <c r="G18" i="5" s="1"/>
  <c r="C10" i="3" l="1"/>
  <c r="F10" i="6"/>
  <c r="F6" i="5" l="1"/>
  <c r="F7" i="5"/>
  <c r="F8" i="5"/>
  <c r="F9" i="5"/>
  <c r="F10" i="5"/>
  <c r="F11" i="5"/>
  <c r="F12" i="5"/>
  <c r="F13" i="5"/>
  <c r="F14" i="5"/>
  <c r="F15" i="5"/>
  <c r="F16" i="5"/>
  <c r="F5" i="5"/>
  <c r="D6" i="5"/>
  <c r="D7" i="5"/>
  <c r="D8" i="5"/>
  <c r="D9" i="5"/>
  <c r="D10" i="5"/>
  <c r="D11" i="5"/>
  <c r="D12" i="5"/>
  <c r="D13" i="5"/>
  <c r="D14" i="5"/>
  <c r="D15" i="5"/>
  <c r="D16" i="5"/>
  <c r="D5" i="5"/>
  <c r="D4" i="5"/>
  <c r="D3" i="5"/>
  <c r="C6" i="5"/>
  <c r="C7" i="5"/>
  <c r="C8" i="5"/>
  <c r="C9" i="5"/>
  <c r="C10" i="5"/>
  <c r="C11" i="5"/>
  <c r="C12" i="5"/>
  <c r="C13" i="5"/>
  <c r="C14" i="5"/>
  <c r="C15" i="5"/>
  <c r="C16" i="5"/>
  <c r="C5" i="5"/>
  <c r="C4" i="5"/>
  <c r="C3" i="5"/>
  <c r="B6" i="5"/>
  <c r="B7" i="5"/>
  <c r="B8" i="5"/>
  <c r="B9" i="5"/>
  <c r="B11" i="5"/>
  <c r="B12" i="5"/>
  <c r="B13" i="5"/>
  <c r="B14" i="5"/>
  <c r="B15" i="5"/>
  <c r="B16" i="5"/>
  <c r="B5" i="5"/>
  <c r="B4" i="5"/>
  <c r="B3" i="5"/>
  <c r="E42" i="5"/>
  <c r="E43" i="5"/>
  <c r="E44" i="5"/>
  <c r="E45" i="5"/>
  <c r="E46" i="5"/>
  <c r="E47" i="5"/>
  <c r="E48" i="5"/>
  <c r="E49" i="5"/>
  <c r="E50" i="5"/>
  <c r="E51" i="5"/>
  <c r="E52" i="5"/>
  <c r="E41" i="5"/>
  <c r="E22" i="5"/>
  <c r="G22" i="5" s="1"/>
  <c r="E23" i="5"/>
  <c r="G23" i="5" s="1"/>
  <c r="E24" i="5"/>
  <c r="G24" i="5" s="1"/>
  <c r="E25" i="5"/>
  <c r="G25" i="5" s="1"/>
  <c r="E26" i="5"/>
  <c r="G26" i="5" s="1"/>
  <c r="E27" i="5"/>
  <c r="G27" i="5" s="1"/>
  <c r="E28" i="5"/>
  <c r="G28" i="5" s="1"/>
  <c r="E29" i="5"/>
  <c r="G29" i="5" s="1"/>
  <c r="E30" i="5"/>
  <c r="G30" i="5" s="1"/>
  <c r="E31" i="5"/>
  <c r="G31" i="5" s="1"/>
  <c r="E32" i="5"/>
  <c r="G32" i="5" s="1"/>
  <c r="E33" i="5"/>
  <c r="G33" i="5" s="1"/>
  <c r="E34" i="5"/>
  <c r="G34" i="5" s="1"/>
  <c r="E35" i="5"/>
  <c r="G35" i="5" s="1"/>
  <c r="G4" i="2"/>
  <c r="G5" i="2"/>
  <c r="G3" i="2"/>
  <c r="D4" i="6"/>
  <c r="D5" i="6"/>
  <c r="D6" i="6"/>
  <c r="D7" i="6"/>
  <c r="D8" i="6"/>
  <c r="D9" i="6"/>
  <c r="D3" i="6"/>
  <c r="E16" i="5" l="1"/>
  <c r="G16" i="5" s="1"/>
  <c r="E10" i="5"/>
  <c r="G10" i="5" s="1"/>
  <c r="E15" i="5"/>
  <c r="G15" i="5" s="1"/>
  <c r="E3" i="5"/>
  <c r="G3" i="5" s="1"/>
  <c r="E7" i="5"/>
  <c r="G7" i="5" s="1"/>
  <c r="E4" i="5"/>
  <c r="G4" i="5" s="1"/>
  <c r="E6" i="5"/>
  <c r="G6" i="5" s="1"/>
  <c r="E8" i="5"/>
  <c r="G8" i="5" s="1"/>
  <c r="E9" i="5"/>
  <c r="G9" i="5" s="1"/>
  <c r="E5" i="5"/>
  <c r="G5" i="5" s="1"/>
  <c r="E12" i="5"/>
  <c r="G12" i="5" s="1"/>
  <c r="E11" i="5"/>
  <c r="G11" i="5" s="1"/>
  <c r="E14" i="5"/>
  <c r="G14" i="5" s="1"/>
  <c r="E13" i="5"/>
  <c r="G13" i="5" s="1"/>
</calcChain>
</file>

<file path=xl/sharedStrings.xml><?xml version="1.0" encoding="utf-8"?>
<sst xmlns="http://schemas.openxmlformats.org/spreadsheetml/2006/main" count="72" uniqueCount="43">
  <si>
    <t>Yhdyskuntien biojätteen määrä (t) ja kierrätysaste (%) vuosina 2016-2023, sekä tavoitetaso vuodelle 2027</t>
  </si>
  <si>
    <t>Vuosi</t>
  </si>
  <si>
    <t>Syntynyt</t>
  </si>
  <si>
    <t>Erilliskerätty</t>
  </si>
  <si>
    <t>Muu kuin erilliskerätty (sekajätteestä)</t>
  </si>
  <si>
    <t xml:space="preserve">Kierrätetty </t>
  </si>
  <si>
    <t>Kierrätysaste</t>
  </si>
  <si>
    <t>2027 tavoite</t>
  </si>
  <si>
    <t>Lähteet:</t>
  </si>
  <si>
    <t>Jätetilasto [verkkojulkaisu].</t>
  </si>
  <si>
    <t>Viiteajankohta: 2023. ISSN=1798-3339. Helsinki: Tilastokeskus [Viitattu: 3.1.2025].</t>
  </si>
  <si>
    <t>Saantitapa: </t>
  </si>
  <si>
    <t xml:space="preserve">https://www.stat.fi/julkaisu/cl8ipj3ju10rh0bw3o09ns9lv  </t>
  </si>
  <si>
    <t>Laskenta: Suomen ympäristökeskus, VALTSU-indikaattorit</t>
  </si>
  <si>
    <t>Kuvat ja teksti: Suomen ympäristökeskus</t>
  </si>
  <si>
    <t>*Kierrätykselle asetettu tavoitetaso vuodelle 2027 on 65 %</t>
  </si>
  <si>
    <t>Elintarvikejätteen määrä (t/v) tuotantoketjuttain vuosina 2019-2023*</t>
  </si>
  <si>
    <t>Kotitaloudet</t>
  </si>
  <si>
    <t>Elintarviketeollisuus</t>
  </si>
  <si>
    <t>Ravitsemispalvelut</t>
  </si>
  <si>
    <t>Vähittäis- ja tukkukauppa</t>
  </si>
  <si>
    <t>Alkutuotanto</t>
  </si>
  <si>
    <t>Yhteensä</t>
  </si>
  <si>
    <t xml:space="preserve">* Määrä ei sisällä peltoon jäävää satoa. </t>
  </si>
  <si>
    <t>Luonnonvarakeskus: Luonnonvaratieto. Elintarvikejäte [viitattu 20.11.2025]</t>
  </si>
  <si>
    <t xml:space="preserve">Saantitapa: </t>
  </si>
  <si>
    <t>https://luonnonvaratieto.luke.fi/numerotieto/raportit?panel=elintarvikejate</t>
  </si>
  <si>
    <t>Orgaanisen jätteen mädätys (t/v) vuosina 2015-2023</t>
  </si>
  <si>
    <t>Yhdyskuntajäte</t>
  </si>
  <si>
    <t>Muu kuin yhdyskuntajäte</t>
  </si>
  <si>
    <t>Tilastokeskus: Jätetilasto [Viitattu: 18.9.2025].</t>
  </si>
  <si>
    <t>Orgaanisen jätteen kompostointi (t/v) vuosina 2015-2023</t>
  </si>
  <si>
    <t xml:space="preserve">Toiminnassa olevien biokaasu- ja biometaanilaitosten määrän kehitys vuosina 2009-2024
</t>
  </si>
  <si>
    <t>Maatilalaitos</t>
  </si>
  <si>
    <t>Jätevedenpuhdistamolaitos</t>
  </si>
  <si>
    <t>Yhteiskäsittelylaitos</t>
  </si>
  <si>
    <t>Yhteensä (Reaktorilaitokset)</t>
  </si>
  <si>
    <t>Kaatopaikkalaitokset</t>
  </si>
  <si>
    <t>Yhteensä sis. Kaatopaikkalaitokset</t>
  </si>
  <si>
    <t xml:space="preserve">Toiminnassa olevien biokaasulaitosten määrän kehitys vuosina 2009-2024
</t>
  </si>
  <si>
    <t>Toiminnassa olevien biometaanilaitosten lukumäärä vuosina 2011-2024</t>
  </si>
  <si>
    <t>Suomen Biokierto ja Biokaasu ry (11.9.2025)</t>
  </si>
  <si>
    <t>Suomen biokaasulaitosrekisteri N:O 13-20; Suomen Biokierto ja Biokaasu 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</si>
</sst>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8" x14ac:knownFonts="1">
    <font>
      <sz val="11"/>
      <color theme="1"/>
      <name val="Calibri"/>
      <family val="2"/>
      <scheme val="minor"/>
    </font>
    <font>
      <sz val="11"/>
      <color theme="1"/>
      <name val="Calibri"/>
      <family val="2"/>
      <scheme val="minor"/>
    </font>
    <font>
      <b/>
      <sz val="15"/>
      <color theme="3"/>
      <name val="Calibri"/>
      <family val="2"/>
      <scheme val="minor"/>
    </font>
    <font>
      <u/>
      <sz val="11"/>
      <color theme="10"/>
      <name val="Calibri"/>
      <family val="2"/>
      <scheme val="minor"/>
    </font>
    <font>
      <sz val="10"/>
      <color theme="1"/>
      <name val="Arial"/>
      <family val="2"/>
    </font>
    <font>
      <sz val="10"/>
      <name val="Arial"/>
      <family val="2"/>
    </font>
    <font>
      <u/>
      <sz val="10"/>
      <color theme="1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9" fontId="1" fillId="0" borderId="0" applyFont="0" applyFill="0" applyBorder="0" applyAlignment="0" applyProtection="0"/>
    <xf numFmtId="0" fontId="5" fillId="0" borderId="0"/>
  </cellStyleXfs>
  <cellXfs count="32">
    <xf numFmtId="0" fontId="0" fillId="0" borderId="0" xfId="0"/>
    <xf numFmtId="0" fontId="2" fillId="0" borderId="1" xfId="2"/>
    <xf numFmtId="0" fontId="3" fillId="0" borderId="0" xfId="3"/>
    <xf numFmtId="0" fontId="0" fillId="0" borderId="0" xfId="0" applyAlignment="1">
      <alignment wrapText="1"/>
    </xf>
    <xf numFmtId="9" fontId="0" fillId="0" borderId="0" xfId="4" applyFont="1"/>
    <xf numFmtId="0" fontId="5" fillId="2" borderId="2" xfId="5" applyFill="1" applyBorder="1"/>
    <xf numFmtId="0" fontId="0" fillId="0" borderId="2" xfId="0" applyBorder="1"/>
    <xf numFmtId="0" fontId="0" fillId="0" borderId="3" xfId="0" applyBorder="1"/>
    <xf numFmtId="0" fontId="5" fillId="2" borderId="0" xfId="5" applyFill="1"/>
    <xf numFmtId="0" fontId="0" fillId="0" borderId="4" xfId="0" applyBorder="1"/>
    <xf numFmtId="0" fontId="5" fillId="2" borderId="4" xfId="5" applyFill="1" applyBorder="1"/>
    <xf numFmtId="0" fontId="0" fillId="0" borderId="5" xfId="0" applyBorder="1"/>
    <xf numFmtId="0" fontId="0" fillId="0" borderId="6" xfId="0" applyBorder="1"/>
    <xf numFmtId="0" fontId="4" fillId="0" borderId="0" xfId="0" applyFont="1"/>
    <xf numFmtId="0" fontId="6" fillId="0" borderId="0" xfId="3" applyFont="1"/>
    <xf numFmtId="0" fontId="2" fillId="0" borderId="1" xfId="2" applyAlignment="1"/>
    <xf numFmtId="0" fontId="0" fillId="0" borderId="0" xfId="0" applyAlignment="1">
      <alignment horizontal="left" vertical="top" wrapText="1"/>
    </xf>
    <xf numFmtId="165" fontId="0" fillId="0" borderId="0" xfId="4" applyNumberFormat="1" applyFont="1"/>
    <xf numFmtId="0" fontId="3" fillId="0" borderId="0" xfId="3" applyFill="1"/>
    <xf numFmtId="0" fontId="0" fillId="0" borderId="0" xfId="0" applyAlignment="1">
      <alignment vertical="top" wrapText="1"/>
    </xf>
    <xf numFmtId="0" fontId="2" fillId="0" borderId="1" xfId="2" applyFill="1"/>
    <xf numFmtId="0" fontId="5" fillId="0" borderId="0" xfId="5"/>
    <xf numFmtId="0" fontId="4" fillId="0" borderId="2" xfId="0" applyFont="1" applyBorder="1"/>
    <xf numFmtId="0" fontId="0" fillId="0" borderId="7" xfId="0" applyBorder="1"/>
    <xf numFmtId="164" fontId="0" fillId="0" borderId="7" xfId="1" applyNumberFormat="1" applyFont="1" applyBorder="1"/>
    <xf numFmtId="164" fontId="0" fillId="0" borderId="7" xfId="0" applyNumberFormat="1" applyBorder="1"/>
    <xf numFmtId="9" fontId="0" fillId="0" borderId="7" xfId="4" applyFont="1" applyBorder="1"/>
    <xf numFmtId="0" fontId="7" fillId="0" borderId="7" xfId="0" applyFont="1" applyBorder="1"/>
    <xf numFmtId="0" fontId="7" fillId="2" borderId="7" xfId="0" applyFont="1" applyFill="1" applyBorder="1"/>
    <xf numFmtId="0" fontId="7" fillId="0" borderId="7" xfId="0" applyFont="1" applyBorder="1" applyAlignment="1">
      <alignment horizontal="left" wrapText="1"/>
    </xf>
    <xf numFmtId="0" fontId="7" fillId="0" borderId="7" xfId="0" applyFont="1" applyBorder="1" applyAlignment="1">
      <alignment horizontal="left"/>
    </xf>
    <xf numFmtId="164" fontId="0" fillId="0" borderId="0" xfId="0" applyNumberFormat="1"/>
  </cellXfs>
  <cellStyles count="6">
    <cellStyle name="Comma" xfId="1" builtinId="3"/>
    <cellStyle name="Heading 1" xfId="2" builtinId="16"/>
    <cellStyle name="Hyperlink" xfId="3" builtinId="8"/>
    <cellStyle name="Normaali 2" xfId="5" xr:uid="{5E1C9AFF-3279-496D-AE3C-27097638535B}"/>
    <cellStyle name="Normal" xfId="0" builtinId="0"/>
    <cellStyle name="Percent" xfId="4" builtinId="5"/>
  </cellStyles>
  <dxfs count="0"/>
  <tableStyles count="0" defaultTableStyle="TableStyleMedium2" defaultPivotStyle="PivotStyleLight16"/>
  <colors>
    <mruColors>
      <color rgb="FF2A4E96"/>
      <color rgb="FF6AAFC8"/>
      <color rgb="FF2E7B93"/>
      <color rgb="FFF29897"/>
      <color rgb="FFBF8718"/>
      <color rgb="FF71C195"/>
      <color rgb="FF355F4F"/>
      <color rgb="FF640E2A"/>
      <color rgb="FFFDF5B6"/>
      <color rgb="FFFED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Yhdyskuntien biojätteen määrä</a:t>
            </a:r>
          </a:p>
          <a:p>
            <a:pPr>
              <a:defRPr/>
            </a:pPr>
            <a:r>
              <a:rPr lang="fi-FI"/>
              <a:t>ja kierrätysaste vuosina 2016-2023</a:t>
            </a:r>
          </a:p>
          <a:p>
            <a:pPr>
              <a:defRPr/>
            </a:pPr>
            <a:endParaRPr lang="fi-FI"/>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'Yhdyskuntien biojäte'!$C$2</c:f>
              <c:strCache>
                <c:ptCount val="1"/>
                <c:pt idx="0">
                  <c:v>Erilliskerätty</c:v>
                </c:pt>
              </c:strCache>
            </c:strRef>
          </c:tx>
          <c:spPr>
            <a:solidFill>
              <a:srgbClr val="355F4F"/>
            </a:solidFill>
            <a:ln>
              <a:noFill/>
            </a:ln>
            <a:effectLst/>
          </c:spPr>
          <c:invertIfNegative val="0"/>
          <c:cat>
            <c:numRef>
              <c:f>'Yhdyskuntien biojäte'!$A$3:$A$10</c:f>
              <c:numCache>
                <c:formatCode>General</c:formatCode>
                <c:ptCount val="8"/>
                <c:pt idx="0">
                  <c:v>2016</c:v>
                </c:pt>
                <c:pt idx="1">
                  <c:v>2017</c:v>
                </c:pt>
                <c:pt idx="2">
                  <c:v>2018</c:v>
                </c:pt>
                <c:pt idx="3">
                  <c:v>2019</c:v>
                </c:pt>
                <c:pt idx="4">
                  <c:v>2020</c:v>
                </c:pt>
                <c:pt idx="5">
                  <c:v>2021</c:v>
                </c:pt>
                <c:pt idx="6">
                  <c:v>2022</c:v>
                </c:pt>
                <c:pt idx="7">
                  <c:v>2023</c:v>
                </c:pt>
              </c:numCache>
            </c:numRef>
          </c:cat>
          <c:val>
            <c:numRef>
              <c:f>'Yhdyskuntien biojäte'!$C$3:$C$10</c:f>
              <c:numCache>
                <c:formatCode>_-* #\ ##0_-;\-* #\ ##0_-;_-* "-"??_-;_-@_-</c:formatCode>
                <c:ptCount val="8"/>
                <c:pt idx="0">
                  <c:v>427115</c:v>
                </c:pt>
                <c:pt idx="1">
                  <c:v>424936</c:v>
                </c:pt>
                <c:pt idx="2">
                  <c:v>458949</c:v>
                </c:pt>
                <c:pt idx="3">
                  <c:v>497059</c:v>
                </c:pt>
                <c:pt idx="4">
                  <c:v>472113</c:v>
                </c:pt>
                <c:pt idx="5">
                  <c:v>470848</c:v>
                </c:pt>
                <c:pt idx="6">
                  <c:v>443589</c:v>
                </c:pt>
                <c:pt idx="7">
                  <c:v>401069</c:v>
                </c:pt>
              </c:numCache>
            </c:numRef>
          </c:val>
          <c:extLst>
            <c:ext xmlns:c16="http://schemas.microsoft.com/office/drawing/2014/chart" uri="{C3380CC4-5D6E-409C-BE32-E72D297353CC}">
              <c16:uniqueId val="{00000000-9028-4214-9624-6865E228B9A6}"/>
            </c:ext>
          </c:extLst>
        </c:ser>
        <c:ser>
          <c:idx val="1"/>
          <c:order val="1"/>
          <c:tx>
            <c:strRef>
              <c:f>'Yhdyskuntien biojäte'!$D$2</c:f>
              <c:strCache>
                <c:ptCount val="1"/>
                <c:pt idx="0">
                  <c:v>Muu kuin erilliskerätty (sekajätteestä)</c:v>
                </c:pt>
              </c:strCache>
            </c:strRef>
          </c:tx>
          <c:spPr>
            <a:solidFill>
              <a:srgbClr val="71C195"/>
            </a:solidFill>
            <a:ln>
              <a:noFill/>
            </a:ln>
            <a:effectLst/>
          </c:spPr>
          <c:invertIfNegative val="0"/>
          <c:cat>
            <c:numRef>
              <c:f>'Yhdyskuntien biojäte'!$A$3:$A$10</c:f>
              <c:numCache>
                <c:formatCode>General</c:formatCode>
                <c:ptCount val="8"/>
                <c:pt idx="0">
                  <c:v>2016</c:v>
                </c:pt>
                <c:pt idx="1">
                  <c:v>2017</c:v>
                </c:pt>
                <c:pt idx="2">
                  <c:v>2018</c:v>
                </c:pt>
                <c:pt idx="3">
                  <c:v>2019</c:v>
                </c:pt>
                <c:pt idx="4">
                  <c:v>2020</c:v>
                </c:pt>
                <c:pt idx="5">
                  <c:v>2021</c:v>
                </c:pt>
                <c:pt idx="6">
                  <c:v>2022</c:v>
                </c:pt>
                <c:pt idx="7">
                  <c:v>2023</c:v>
                </c:pt>
              </c:numCache>
            </c:numRef>
          </c:cat>
          <c:val>
            <c:numRef>
              <c:f>'Yhdyskuntien biojäte'!$D$3:$D$10</c:f>
              <c:numCache>
                <c:formatCode>_-* #\ ##0_-;\-* #\ ##0_-;_-* "-"??_-;_-@_-</c:formatCode>
                <c:ptCount val="8"/>
                <c:pt idx="0">
                  <c:v>399674.88800000004</c:v>
                </c:pt>
                <c:pt idx="1">
                  <c:v>397327.39199999999</c:v>
                </c:pt>
                <c:pt idx="2">
                  <c:v>480667.272</c:v>
                </c:pt>
                <c:pt idx="3">
                  <c:v>496438.72600000002</c:v>
                </c:pt>
                <c:pt idx="4">
                  <c:v>590721.97600000002</c:v>
                </c:pt>
                <c:pt idx="5">
                  <c:v>555783.19299999997</c:v>
                </c:pt>
                <c:pt idx="6">
                  <c:v>470247.625</c:v>
                </c:pt>
                <c:pt idx="7">
                  <c:v>389274.109</c:v>
                </c:pt>
              </c:numCache>
            </c:numRef>
          </c:val>
          <c:extLst>
            <c:ext xmlns:c16="http://schemas.microsoft.com/office/drawing/2014/chart" uri="{C3380CC4-5D6E-409C-BE32-E72D297353CC}">
              <c16:uniqueId val="{00000001-9028-4214-9624-6865E228B9A6}"/>
            </c:ext>
          </c:extLst>
        </c:ser>
        <c:dLbls>
          <c:showLegendKey val="0"/>
          <c:showVal val="0"/>
          <c:showCatName val="0"/>
          <c:showSerName val="0"/>
          <c:showPercent val="0"/>
          <c:showBubbleSize val="0"/>
        </c:dLbls>
        <c:gapWidth val="150"/>
        <c:overlap val="100"/>
        <c:axId val="620654047"/>
        <c:axId val="2075204543"/>
      </c:barChart>
      <c:lineChart>
        <c:grouping val="standard"/>
        <c:varyColors val="0"/>
        <c:ser>
          <c:idx val="2"/>
          <c:order val="2"/>
          <c:tx>
            <c:strRef>
              <c:f>'Yhdyskuntien biojäte'!$F$2</c:f>
              <c:strCache>
                <c:ptCount val="1"/>
                <c:pt idx="0">
                  <c:v>Kierrätysaste</c:v>
                </c:pt>
              </c:strCache>
            </c:strRef>
          </c:tx>
          <c:spPr>
            <a:ln w="28575" cap="rnd">
              <a:solidFill>
                <a:srgbClr val="2A4E96"/>
              </a:solidFill>
              <a:round/>
            </a:ln>
            <a:effectLst/>
          </c:spPr>
          <c:marker>
            <c:symbol val="none"/>
          </c:marker>
          <c:val>
            <c:numRef>
              <c:f>'Yhdyskuntien biojäte'!$F$3:$F$10</c:f>
              <c:numCache>
                <c:formatCode>0%</c:formatCode>
                <c:ptCount val="8"/>
                <c:pt idx="0">
                  <c:v>0.46437928374856952</c:v>
                </c:pt>
                <c:pt idx="1">
                  <c:v>0.47098237835693402</c:v>
                </c:pt>
                <c:pt idx="2">
                  <c:v>0.44618902896138862</c:v>
                </c:pt>
                <c:pt idx="3">
                  <c:v>0.47607618177880001</c:v>
                </c:pt>
                <c:pt idx="4">
                  <c:v>0.44948193820072396</c:v>
                </c:pt>
                <c:pt idx="5">
                  <c:v>0.41039999999999999</c:v>
                </c:pt>
                <c:pt idx="6">
                  <c:v>0.46382771318669785</c:v>
                </c:pt>
                <c:pt idx="7">
                  <c:v>0.48045027491977543</c:v>
                </c:pt>
              </c:numCache>
            </c:numRef>
          </c:val>
          <c:smooth val="0"/>
          <c:extLst>
            <c:ext xmlns:c16="http://schemas.microsoft.com/office/drawing/2014/chart" uri="{C3380CC4-5D6E-409C-BE32-E72D297353CC}">
              <c16:uniqueId val="{00000003-9028-4214-9624-6865E228B9A6}"/>
            </c:ext>
          </c:extLst>
        </c:ser>
        <c:dLbls>
          <c:showLegendKey val="0"/>
          <c:showVal val="0"/>
          <c:showCatName val="0"/>
          <c:showSerName val="0"/>
          <c:showPercent val="0"/>
          <c:showBubbleSize val="0"/>
        </c:dLbls>
        <c:marker val="1"/>
        <c:smooth val="0"/>
        <c:axId val="615288703"/>
        <c:axId val="621767711"/>
      </c:lineChart>
      <c:catAx>
        <c:axId val="620654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75204543"/>
        <c:crosses val="autoZero"/>
        <c:auto val="1"/>
        <c:lblAlgn val="ctr"/>
        <c:lblOffset val="100"/>
        <c:noMultiLvlLbl val="0"/>
      </c:catAx>
      <c:valAx>
        <c:axId val="207520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6.7998023612191483E-2"/>
              <c:y val="0.1232745733772897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0654047"/>
        <c:crosses val="autoZero"/>
        <c:crossBetween val="between"/>
      </c:valAx>
      <c:valAx>
        <c:axId val="621767711"/>
        <c:scaling>
          <c:orientation val="minMax"/>
          <c:max val="0.75000000000000011"/>
          <c:min val="0"/>
        </c:scaling>
        <c:delete val="0"/>
        <c:axPos val="r"/>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 /</a:t>
                </a:r>
              </a:p>
              <a:p>
                <a:pPr>
                  <a:defRPr/>
                </a:pPr>
                <a:r>
                  <a:rPr lang="fi-FI"/>
                  <a:t>*tavoite 65 %</a:t>
                </a:r>
              </a:p>
            </c:rich>
          </c:tx>
          <c:layout>
            <c:manualLayout>
              <c:xMode val="edge"/>
              <c:yMode val="edge"/>
              <c:x val="0.56166675060951843"/>
              <c:y val="0.1177592851060841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15288703"/>
        <c:crosses val="max"/>
        <c:crossBetween val="between"/>
      </c:valAx>
      <c:catAx>
        <c:axId val="615288703"/>
        <c:scaling>
          <c:orientation val="minMax"/>
        </c:scaling>
        <c:delete val="1"/>
        <c:axPos val="t"/>
        <c:majorTickMark val="out"/>
        <c:minorTickMark val="none"/>
        <c:tickLblPos val="nextTo"/>
        <c:crossAx val="621767711"/>
        <c:crosses val="max"/>
        <c:auto val="1"/>
        <c:lblAlgn val="ctr"/>
        <c:lblOffset val="100"/>
        <c:noMultiLvlLbl val="0"/>
      </c:catAx>
      <c:spPr>
        <a:noFill/>
        <a:ln>
          <a:noFill/>
        </a:ln>
        <a:effectLst/>
      </c:spPr>
    </c:plotArea>
    <c:legend>
      <c:legendPos val="r"/>
      <c:layout>
        <c:manualLayout>
          <c:xMode val="edge"/>
          <c:yMode val="edge"/>
          <c:x val="0.73373280803762131"/>
          <c:y val="0.43204388378788294"/>
          <c:w val="0.19495188843116054"/>
          <c:h val="0.13664063247154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Elintarvikejätteen</a:t>
            </a:r>
            <a:r>
              <a:rPr lang="fi-FI" baseline="0"/>
              <a:t> määrä tuotantoketjuittain</a:t>
            </a:r>
          </a:p>
          <a:p>
            <a:pPr>
              <a:defRPr/>
            </a:pPr>
            <a:r>
              <a:rPr lang="fi-FI" baseline="0"/>
              <a:t>vuosina 2019-2023</a:t>
            </a:r>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Elintarvikejäte!$B$2</c:f>
              <c:strCache>
                <c:ptCount val="1"/>
                <c:pt idx="0">
                  <c:v>Kotitaloudet</c:v>
                </c:pt>
              </c:strCache>
            </c:strRef>
          </c:tx>
          <c:spPr>
            <a:solidFill>
              <a:srgbClr val="355F4F"/>
            </a:solidFill>
            <a:ln>
              <a:noFill/>
            </a:ln>
            <a:effectLst/>
          </c:spPr>
          <c:invertIfNegative val="0"/>
          <c:cat>
            <c:numRef>
              <c:f>Elintarvikejäte!$A$3:$A$7</c:f>
              <c:numCache>
                <c:formatCode>General</c:formatCode>
                <c:ptCount val="5"/>
                <c:pt idx="0">
                  <c:v>2019</c:v>
                </c:pt>
                <c:pt idx="1">
                  <c:v>2020</c:v>
                </c:pt>
                <c:pt idx="2">
                  <c:v>2021</c:v>
                </c:pt>
                <c:pt idx="3">
                  <c:v>2022</c:v>
                </c:pt>
                <c:pt idx="4">
                  <c:v>2023</c:v>
                </c:pt>
              </c:numCache>
            </c:numRef>
          </c:cat>
          <c:val>
            <c:numRef>
              <c:f>Elintarvikejäte!$B$3:$B$7</c:f>
              <c:numCache>
                <c:formatCode>_-* #\ ##0_-;\-* #\ ##0_-;_-* "-"??_-;_-@_-</c:formatCode>
                <c:ptCount val="5"/>
                <c:pt idx="0">
                  <c:v>295500</c:v>
                </c:pt>
                <c:pt idx="1">
                  <c:v>296000</c:v>
                </c:pt>
                <c:pt idx="2">
                  <c:v>347000</c:v>
                </c:pt>
                <c:pt idx="3">
                  <c:v>305000</c:v>
                </c:pt>
                <c:pt idx="4">
                  <c:v>335000</c:v>
                </c:pt>
              </c:numCache>
            </c:numRef>
          </c:val>
          <c:extLst>
            <c:ext xmlns:c16="http://schemas.microsoft.com/office/drawing/2014/chart" uri="{C3380CC4-5D6E-409C-BE32-E72D297353CC}">
              <c16:uniqueId val="{00000000-828C-4B90-9F99-A0A15A22400E}"/>
            </c:ext>
          </c:extLst>
        </c:ser>
        <c:ser>
          <c:idx val="1"/>
          <c:order val="1"/>
          <c:tx>
            <c:strRef>
              <c:f>Elintarvikejäte!$C$2</c:f>
              <c:strCache>
                <c:ptCount val="1"/>
                <c:pt idx="0">
                  <c:v>Elintarviketeollisuus</c:v>
                </c:pt>
              </c:strCache>
            </c:strRef>
          </c:tx>
          <c:spPr>
            <a:solidFill>
              <a:srgbClr val="71C195"/>
            </a:solidFill>
            <a:ln>
              <a:noFill/>
            </a:ln>
            <a:effectLst/>
          </c:spPr>
          <c:invertIfNegative val="0"/>
          <c:cat>
            <c:numRef>
              <c:f>Elintarvikejäte!$A$3:$A$7</c:f>
              <c:numCache>
                <c:formatCode>General</c:formatCode>
                <c:ptCount val="5"/>
                <c:pt idx="0">
                  <c:v>2019</c:v>
                </c:pt>
                <c:pt idx="1">
                  <c:v>2020</c:v>
                </c:pt>
                <c:pt idx="2">
                  <c:v>2021</c:v>
                </c:pt>
                <c:pt idx="3">
                  <c:v>2022</c:v>
                </c:pt>
                <c:pt idx="4">
                  <c:v>2023</c:v>
                </c:pt>
              </c:numCache>
            </c:numRef>
          </c:cat>
          <c:val>
            <c:numRef>
              <c:f>Elintarvikejäte!$C$3:$C$7</c:f>
              <c:numCache>
                <c:formatCode>_-* #\ ##0_-;\-* #\ ##0_-;_-* "-"??_-;_-@_-</c:formatCode>
                <c:ptCount val="5"/>
                <c:pt idx="0">
                  <c:v>160000</c:v>
                </c:pt>
                <c:pt idx="1">
                  <c:v>162000</c:v>
                </c:pt>
                <c:pt idx="2">
                  <c:v>158000</c:v>
                </c:pt>
                <c:pt idx="3">
                  <c:v>139000</c:v>
                </c:pt>
                <c:pt idx="4">
                  <c:v>147000</c:v>
                </c:pt>
              </c:numCache>
            </c:numRef>
          </c:val>
          <c:extLst>
            <c:ext xmlns:c16="http://schemas.microsoft.com/office/drawing/2014/chart" uri="{C3380CC4-5D6E-409C-BE32-E72D297353CC}">
              <c16:uniqueId val="{00000001-828C-4B90-9F99-A0A15A22400E}"/>
            </c:ext>
          </c:extLst>
        </c:ser>
        <c:ser>
          <c:idx val="2"/>
          <c:order val="2"/>
          <c:tx>
            <c:strRef>
              <c:f>Elintarvikejäte!$D$2</c:f>
              <c:strCache>
                <c:ptCount val="1"/>
                <c:pt idx="0">
                  <c:v>Ravitsemispalvelut</c:v>
                </c:pt>
              </c:strCache>
            </c:strRef>
          </c:tx>
          <c:spPr>
            <a:solidFill>
              <a:srgbClr val="2E7B93"/>
            </a:solidFill>
            <a:ln>
              <a:noFill/>
            </a:ln>
            <a:effectLst/>
          </c:spPr>
          <c:invertIfNegative val="0"/>
          <c:cat>
            <c:numRef>
              <c:f>Elintarvikejäte!$A$3:$A$7</c:f>
              <c:numCache>
                <c:formatCode>General</c:formatCode>
                <c:ptCount val="5"/>
                <c:pt idx="0">
                  <c:v>2019</c:v>
                </c:pt>
                <c:pt idx="1">
                  <c:v>2020</c:v>
                </c:pt>
                <c:pt idx="2">
                  <c:v>2021</c:v>
                </c:pt>
                <c:pt idx="3">
                  <c:v>2022</c:v>
                </c:pt>
                <c:pt idx="4">
                  <c:v>2023</c:v>
                </c:pt>
              </c:numCache>
            </c:numRef>
          </c:cat>
          <c:val>
            <c:numRef>
              <c:f>Elintarvikejäte!$D$3:$D$7</c:f>
              <c:numCache>
                <c:formatCode>_-* #\ ##0_-;\-* #\ ##0_-;_-* "-"??_-;_-@_-</c:formatCode>
                <c:ptCount val="5"/>
                <c:pt idx="0">
                  <c:v>78000</c:v>
                </c:pt>
                <c:pt idx="1">
                  <c:v>78000</c:v>
                </c:pt>
                <c:pt idx="2">
                  <c:v>81000</c:v>
                </c:pt>
                <c:pt idx="3">
                  <c:v>81000</c:v>
                </c:pt>
                <c:pt idx="4">
                  <c:v>81000</c:v>
                </c:pt>
              </c:numCache>
            </c:numRef>
          </c:val>
          <c:extLst>
            <c:ext xmlns:c16="http://schemas.microsoft.com/office/drawing/2014/chart" uri="{C3380CC4-5D6E-409C-BE32-E72D297353CC}">
              <c16:uniqueId val="{00000002-828C-4B90-9F99-A0A15A22400E}"/>
            </c:ext>
          </c:extLst>
        </c:ser>
        <c:ser>
          <c:idx val="3"/>
          <c:order val="3"/>
          <c:tx>
            <c:strRef>
              <c:f>Elintarvikejäte!$E$2</c:f>
              <c:strCache>
                <c:ptCount val="1"/>
                <c:pt idx="0">
                  <c:v>Vähittäis- ja tukkukauppa</c:v>
                </c:pt>
              </c:strCache>
            </c:strRef>
          </c:tx>
          <c:spPr>
            <a:solidFill>
              <a:srgbClr val="6AAFC8"/>
            </a:solidFill>
            <a:ln>
              <a:noFill/>
            </a:ln>
            <a:effectLst/>
          </c:spPr>
          <c:invertIfNegative val="0"/>
          <c:cat>
            <c:numRef>
              <c:f>Elintarvikejäte!$A$3:$A$7</c:f>
              <c:numCache>
                <c:formatCode>General</c:formatCode>
                <c:ptCount val="5"/>
                <c:pt idx="0">
                  <c:v>2019</c:v>
                </c:pt>
                <c:pt idx="1">
                  <c:v>2020</c:v>
                </c:pt>
                <c:pt idx="2">
                  <c:v>2021</c:v>
                </c:pt>
                <c:pt idx="3">
                  <c:v>2022</c:v>
                </c:pt>
                <c:pt idx="4">
                  <c:v>2023</c:v>
                </c:pt>
              </c:numCache>
            </c:numRef>
          </c:cat>
          <c:val>
            <c:numRef>
              <c:f>Elintarvikejäte!$E$3:$E$7</c:f>
              <c:numCache>
                <c:formatCode>_-* #\ ##0_-;\-* #\ ##0_-;_-* "-"??_-;_-@_-</c:formatCode>
                <c:ptCount val="5"/>
                <c:pt idx="0">
                  <c:v>57000</c:v>
                </c:pt>
                <c:pt idx="1">
                  <c:v>58000</c:v>
                </c:pt>
                <c:pt idx="2">
                  <c:v>57000</c:v>
                </c:pt>
                <c:pt idx="3">
                  <c:v>53000</c:v>
                </c:pt>
                <c:pt idx="4">
                  <c:v>45000</c:v>
                </c:pt>
              </c:numCache>
            </c:numRef>
          </c:val>
          <c:extLst>
            <c:ext xmlns:c16="http://schemas.microsoft.com/office/drawing/2014/chart" uri="{C3380CC4-5D6E-409C-BE32-E72D297353CC}">
              <c16:uniqueId val="{00000003-828C-4B90-9F99-A0A15A22400E}"/>
            </c:ext>
          </c:extLst>
        </c:ser>
        <c:ser>
          <c:idx val="4"/>
          <c:order val="4"/>
          <c:tx>
            <c:strRef>
              <c:f>Elintarvikejäte!$F$2</c:f>
              <c:strCache>
                <c:ptCount val="1"/>
                <c:pt idx="0">
                  <c:v>Alkutuotanto</c:v>
                </c:pt>
              </c:strCache>
            </c:strRef>
          </c:tx>
          <c:spPr>
            <a:solidFill>
              <a:srgbClr val="F29897"/>
            </a:solidFill>
            <a:ln>
              <a:noFill/>
            </a:ln>
            <a:effectLst/>
          </c:spPr>
          <c:invertIfNegative val="0"/>
          <c:cat>
            <c:numRef>
              <c:f>Elintarvikejäte!$A$3:$A$7</c:f>
              <c:numCache>
                <c:formatCode>General</c:formatCode>
                <c:ptCount val="5"/>
                <c:pt idx="0">
                  <c:v>2019</c:v>
                </c:pt>
                <c:pt idx="1">
                  <c:v>2020</c:v>
                </c:pt>
                <c:pt idx="2">
                  <c:v>2021</c:v>
                </c:pt>
                <c:pt idx="3">
                  <c:v>2022</c:v>
                </c:pt>
                <c:pt idx="4">
                  <c:v>2023</c:v>
                </c:pt>
              </c:numCache>
            </c:numRef>
          </c:cat>
          <c:val>
            <c:numRef>
              <c:f>Elintarvikejäte!$F$3:$F$7</c:f>
              <c:numCache>
                <c:formatCode>_-* #\ ##0_-;\-* #\ ##0_-;_-* "-"??_-;_-@_-</c:formatCode>
                <c:ptCount val="5"/>
                <c:pt idx="0">
                  <c:v>51000</c:v>
                </c:pt>
                <c:pt idx="1">
                  <c:v>48000</c:v>
                </c:pt>
                <c:pt idx="2">
                  <c:v>50000</c:v>
                </c:pt>
                <c:pt idx="3">
                  <c:v>29000</c:v>
                </c:pt>
                <c:pt idx="4">
                  <c:v>33000</c:v>
                </c:pt>
              </c:numCache>
            </c:numRef>
          </c:val>
          <c:extLst>
            <c:ext xmlns:c16="http://schemas.microsoft.com/office/drawing/2014/chart" uri="{C3380CC4-5D6E-409C-BE32-E72D297353CC}">
              <c16:uniqueId val="{00000004-828C-4B90-9F99-A0A15A22400E}"/>
            </c:ext>
          </c:extLst>
        </c:ser>
        <c:dLbls>
          <c:showLegendKey val="0"/>
          <c:showVal val="0"/>
          <c:showCatName val="0"/>
          <c:showSerName val="0"/>
          <c:showPercent val="0"/>
          <c:showBubbleSize val="0"/>
        </c:dLbls>
        <c:gapWidth val="150"/>
        <c:overlap val="100"/>
        <c:axId val="1367509007"/>
        <c:axId val="1308755743"/>
      </c:barChart>
      <c:catAx>
        <c:axId val="1367509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8755743"/>
        <c:crosses val="autoZero"/>
        <c:auto val="1"/>
        <c:lblAlgn val="ctr"/>
        <c:lblOffset val="100"/>
        <c:noMultiLvlLbl val="0"/>
      </c:catAx>
      <c:valAx>
        <c:axId val="13087557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7.5883370156925783E-2"/>
              <c:y val="0.1331461732391911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675090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Orgaanisen jätteen mädätys</a:t>
            </a:r>
          </a:p>
          <a:p>
            <a:pPr>
              <a:defRPr/>
            </a:pPr>
            <a:r>
              <a:rPr lang="fi-FI"/>
              <a:t>vuosina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Mädätys!$B$2</c:f>
              <c:strCache>
                <c:ptCount val="1"/>
                <c:pt idx="0">
                  <c:v>Yhdyskuntajäte</c:v>
                </c:pt>
              </c:strCache>
            </c:strRef>
          </c:tx>
          <c:spPr>
            <a:solidFill>
              <a:srgbClr val="355F4F"/>
            </a:solidFill>
            <a:ln>
              <a:noFill/>
            </a:ln>
            <a:effectLst/>
          </c:spPr>
          <c:invertIfNegative val="0"/>
          <c:cat>
            <c:numRef>
              <c:f>Mädätys!$A$3:$A$11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Mädätys!$B$3:$B$11</c:f>
              <c:numCache>
                <c:formatCode>_-* #\ ##0_-;\-* #\ ##0_-;_-* "-"??_-;_-@_-</c:formatCode>
                <c:ptCount val="9"/>
                <c:pt idx="0">
                  <c:v>126584</c:v>
                </c:pt>
                <c:pt idx="1">
                  <c:v>124071</c:v>
                </c:pt>
                <c:pt idx="2">
                  <c:v>130479.99999999999</c:v>
                </c:pt>
                <c:pt idx="3">
                  <c:v>177926</c:v>
                </c:pt>
                <c:pt idx="4">
                  <c:v>185628</c:v>
                </c:pt>
                <c:pt idx="5">
                  <c:v>191953</c:v>
                </c:pt>
                <c:pt idx="6">
                  <c:v>232482</c:v>
                </c:pt>
                <c:pt idx="7">
                  <c:v>245359</c:v>
                </c:pt>
                <c:pt idx="8">
                  <c:v>240305</c:v>
                </c:pt>
              </c:numCache>
            </c:numRef>
          </c:val>
          <c:extLst>
            <c:ext xmlns:c16="http://schemas.microsoft.com/office/drawing/2014/chart" uri="{C3380CC4-5D6E-409C-BE32-E72D297353CC}">
              <c16:uniqueId val="{00000000-ED9C-493F-AC55-859C139A4F96}"/>
            </c:ext>
          </c:extLst>
        </c:ser>
        <c:ser>
          <c:idx val="1"/>
          <c:order val="1"/>
          <c:tx>
            <c:strRef>
              <c:f>Mädätys!$C$2</c:f>
              <c:strCache>
                <c:ptCount val="1"/>
                <c:pt idx="0">
                  <c:v>Muu kuin yhdyskuntajäte</c:v>
                </c:pt>
              </c:strCache>
            </c:strRef>
          </c:tx>
          <c:spPr>
            <a:solidFill>
              <a:srgbClr val="71C195"/>
            </a:solidFill>
            <a:ln>
              <a:noFill/>
            </a:ln>
            <a:effectLst/>
          </c:spPr>
          <c:invertIfNegative val="0"/>
          <c:cat>
            <c:numRef>
              <c:f>Mädätys!$A$3:$A$11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Mädätys!$C$3:$C$11</c:f>
              <c:numCache>
                <c:formatCode>_-* #\ ##0_-;\-* #\ ##0_-;_-* "-"??_-;_-@_-</c:formatCode>
                <c:ptCount val="9"/>
                <c:pt idx="0">
                  <c:v>540301.99999999988</c:v>
                </c:pt>
                <c:pt idx="1">
                  <c:v>499835.5</c:v>
                </c:pt>
                <c:pt idx="2">
                  <c:v>397000</c:v>
                </c:pt>
                <c:pt idx="3">
                  <c:v>417413.00000000006</c:v>
                </c:pt>
                <c:pt idx="4">
                  <c:v>506372</c:v>
                </c:pt>
                <c:pt idx="5">
                  <c:v>425965</c:v>
                </c:pt>
                <c:pt idx="6">
                  <c:v>452691.00000000006</c:v>
                </c:pt>
                <c:pt idx="7">
                  <c:v>471894</c:v>
                </c:pt>
                <c:pt idx="8">
                  <c:v>531674</c:v>
                </c:pt>
              </c:numCache>
            </c:numRef>
          </c:val>
          <c:extLst>
            <c:ext xmlns:c16="http://schemas.microsoft.com/office/drawing/2014/chart" uri="{C3380CC4-5D6E-409C-BE32-E72D297353CC}">
              <c16:uniqueId val="{00000001-ED9C-493F-AC55-859C139A4F96}"/>
            </c:ext>
          </c:extLst>
        </c:ser>
        <c:dLbls>
          <c:showLegendKey val="0"/>
          <c:showVal val="0"/>
          <c:showCatName val="0"/>
          <c:showSerName val="0"/>
          <c:showPercent val="0"/>
          <c:showBubbleSize val="0"/>
        </c:dLbls>
        <c:gapWidth val="150"/>
        <c:overlap val="100"/>
        <c:axId val="491216831"/>
        <c:axId val="1316829951"/>
      </c:barChart>
      <c:catAx>
        <c:axId val="491216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16829951"/>
        <c:crosses val="autoZero"/>
        <c:auto val="1"/>
        <c:lblAlgn val="ctr"/>
        <c:lblOffset val="100"/>
        <c:noMultiLvlLbl val="0"/>
      </c:catAx>
      <c:valAx>
        <c:axId val="13168299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endParaRPr lang="fi-FI" baseline="0"/>
              </a:p>
            </c:rich>
          </c:tx>
          <c:layout>
            <c:manualLayout>
              <c:xMode val="edge"/>
              <c:yMode val="edge"/>
              <c:x val="0.10045687452165679"/>
              <c:y val="0.1047924023424648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912168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Orgaanisen jätteen kompostointi</a:t>
            </a:r>
          </a:p>
          <a:p>
            <a:pPr>
              <a:defRPr/>
            </a:pPr>
            <a:r>
              <a:rPr lang="fi-FI"/>
              <a:t>vuosina 2015-2023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Kompostointi!$B$2</c:f>
              <c:strCache>
                <c:ptCount val="1"/>
                <c:pt idx="0">
                  <c:v>Yhdyskuntajäte</c:v>
                </c:pt>
              </c:strCache>
            </c:strRef>
          </c:tx>
          <c:spPr>
            <a:solidFill>
              <a:srgbClr val="355F4F"/>
            </a:solidFill>
            <a:ln>
              <a:noFill/>
            </a:ln>
            <a:effectLst/>
          </c:spPr>
          <c:invertIfNegative val="0"/>
          <c:cat>
            <c:numRef>
              <c:f>Kompostointi!$A$3:$A$11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Kompostointi!$B$3:$B$11</c:f>
              <c:numCache>
                <c:formatCode>_-* #\ ##0_-;\-* #\ ##0_-;_-* "-"??_-;_-@_-</c:formatCode>
                <c:ptCount val="9"/>
                <c:pt idx="0">
                  <c:v>214448</c:v>
                </c:pt>
                <c:pt idx="1">
                  <c:v>231187</c:v>
                </c:pt>
                <c:pt idx="2">
                  <c:v>238693</c:v>
                </c:pt>
                <c:pt idx="3">
                  <c:v>221813</c:v>
                </c:pt>
                <c:pt idx="4">
                  <c:v>255927</c:v>
                </c:pt>
                <c:pt idx="5">
                  <c:v>252233</c:v>
                </c:pt>
                <c:pt idx="6">
                  <c:v>194905</c:v>
                </c:pt>
                <c:pt idx="7">
                  <c:v>182988</c:v>
                </c:pt>
                <c:pt idx="8">
                  <c:v>171072</c:v>
                </c:pt>
              </c:numCache>
            </c:numRef>
          </c:val>
          <c:extLst>
            <c:ext xmlns:c16="http://schemas.microsoft.com/office/drawing/2014/chart" uri="{C3380CC4-5D6E-409C-BE32-E72D297353CC}">
              <c16:uniqueId val="{00000000-A131-4042-AD31-68E9C675209D}"/>
            </c:ext>
          </c:extLst>
        </c:ser>
        <c:ser>
          <c:idx val="1"/>
          <c:order val="1"/>
          <c:tx>
            <c:strRef>
              <c:f>Kompostointi!$C$2</c:f>
              <c:strCache>
                <c:ptCount val="1"/>
                <c:pt idx="0">
                  <c:v>Muu kuin yhdyskuntajäte</c:v>
                </c:pt>
              </c:strCache>
            </c:strRef>
          </c:tx>
          <c:spPr>
            <a:solidFill>
              <a:srgbClr val="71C195"/>
            </a:solidFill>
            <a:ln>
              <a:noFill/>
            </a:ln>
            <a:effectLst/>
          </c:spPr>
          <c:invertIfNegative val="0"/>
          <c:cat>
            <c:numRef>
              <c:f>Kompostointi!$A$3:$A$11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Kompostointi!$C$3:$C$11</c:f>
              <c:numCache>
                <c:formatCode>_-* #\ ##0_-;\-* #\ ##0_-;_-* "-"??_-;_-@_-</c:formatCode>
                <c:ptCount val="9"/>
                <c:pt idx="0">
                  <c:v>393615</c:v>
                </c:pt>
                <c:pt idx="1">
                  <c:v>298292.00000000006</c:v>
                </c:pt>
                <c:pt idx="2">
                  <c:v>98000</c:v>
                </c:pt>
                <c:pt idx="3">
                  <c:v>103566.00000000003</c:v>
                </c:pt>
                <c:pt idx="4">
                  <c:v>190000</c:v>
                </c:pt>
                <c:pt idx="5">
                  <c:v>187691</c:v>
                </c:pt>
                <c:pt idx="6">
                  <c:v>171378</c:v>
                </c:pt>
                <c:pt idx="7">
                  <c:v>100595</c:v>
                </c:pt>
                <c:pt idx="8">
                  <c:v>85157</c:v>
                </c:pt>
              </c:numCache>
            </c:numRef>
          </c:val>
          <c:extLst>
            <c:ext xmlns:c16="http://schemas.microsoft.com/office/drawing/2014/chart" uri="{C3380CC4-5D6E-409C-BE32-E72D297353CC}">
              <c16:uniqueId val="{00000001-A131-4042-AD31-68E9C675209D}"/>
            </c:ext>
          </c:extLst>
        </c:ser>
        <c:dLbls>
          <c:showLegendKey val="0"/>
          <c:showVal val="0"/>
          <c:showCatName val="0"/>
          <c:showSerName val="0"/>
          <c:showPercent val="0"/>
          <c:showBubbleSize val="0"/>
        </c:dLbls>
        <c:gapWidth val="150"/>
        <c:overlap val="100"/>
        <c:axId val="626623695"/>
        <c:axId val="1379543311"/>
      </c:barChart>
      <c:catAx>
        <c:axId val="62662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9543311"/>
        <c:crosses val="autoZero"/>
        <c:auto val="1"/>
        <c:lblAlgn val="ctr"/>
        <c:lblOffset val="100"/>
        <c:noMultiLvlLbl val="0"/>
      </c:catAx>
      <c:valAx>
        <c:axId val="1379543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baseline="0"/>
                  <a:t>tonnia</a:t>
                </a:r>
              </a:p>
            </c:rich>
          </c:tx>
          <c:layout>
            <c:manualLayout>
              <c:xMode val="edge"/>
              <c:yMode val="edge"/>
              <c:x val="0.10118043844856661"/>
              <c:y val="0.107202893134890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66236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Biokaasu-</a:t>
            </a:r>
            <a:r>
              <a:rPr lang="fi-FI" baseline="0"/>
              <a:t> ja biometaanilaitosten määrän kehitys</a:t>
            </a:r>
          </a:p>
          <a:p>
            <a:pPr>
              <a:defRPr/>
            </a:pPr>
            <a:r>
              <a:rPr lang="fi-FI" baseline="0"/>
              <a:t>vuosina 2009-2024</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Biokaasulaitokset!$B$2</c:f>
              <c:strCache>
                <c:ptCount val="1"/>
                <c:pt idx="0">
                  <c:v>Maatilalaitos</c:v>
                </c:pt>
              </c:strCache>
            </c:strRef>
          </c:tx>
          <c:spPr>
            <a:solidFill>
              <a:srgbClr val="355F4F"/>
            </a:solidFill>
            <a:ln>
              <a:noFill/>
            </a:ln>
            <a:effectLst/>
          </c:spPr>
          <c:invertIfNegative val="0"/>
          <c:cat>
            <c:numRef>
              <c:f>Biokaasulaitokset!$A$3:$A$18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Biokaasulaitokset!$B$3:$B$18</c:f>
              <c:numCache>
                <c:formatCode>General</c:formatCode>
                <c:ptCount val="16"/>
                <c:pt idx="0">
                  <c:v>10</c:v>
                </c:pt>
                <c:pt idx="1">
                  <c:v>11</c:v>
                </c:pt>
                <c:pt idx="2">
                  <c:v>11</c:v>
                </c:pt>
                <c:pt idx="3">
                  <c:v>11</c:v>
                </c:pt>
                <c:pt idx="4">
                  <c:v>13</c:v>
                </c:pt>
                <c:pt idx="5">
                  <c:v>14</c:v>
                </c:pt>
                <c:pt idx="6">
                  <c:v>13</c:v>
                </c:pt>
                <c:pt idx="7">
                  <c:v>18</c:v>
                </c:pt>
                <c:pt idx="8">
                  <c:v>18</c:v>
                </c:pt>
                <c:pt idx="9">
                  <c:v>18</c:v>
                </c:pt>
                <c:pt idx="10">
                  <c:v>19</c:v>
                </c:pt>
                <c:pt idx="11">
                  <c:v>22</c:v>
                </c:pt>
                <c:pt idx="12">
                  <c:v>25</c:v>
                </c:pt>
                <c:pt idx="13">
                  <c:v>29</c:v>
                </c:pt>
                <c:pt idx="14">
                  <c:v>34</c:v>
                </c:pt>
                <c:pt idx="15">
                  <c:v>33</c:v>
                </c:pt>
              </c:numCache>
            </c:numRef>
          </c:val>
          <c:extLst>
            <c:ext xmlns:c16="http://schemas.microsoft.com/office/drawing/2014/chart" uri="{C3380CC4-5D6E-409C-BE32-E72D297353CC}">
              <c16:uniqueId val="{00000000-DD24-4DA8-A0A1-1DAE70D7C42A}"/>
            </c:ext>
          </c:extLst>
        </c:ser>
        <c:ser>
          <c:idx val="2"/>
          <c:order val="1"/>
          <c:tx>
            <c:strRef>
              <c:f>Biokaasulaitokset!$D$2</c:f>
              <c:strCache>
                <c:ptCount val="1"/>
                <c:pt idx="0">
                  <c:v>Yhteiskäsittelylaitos</c:v>
                </c:pt>
              </c:strCache>
            </c:strRef>
          </c:tx>
          <c:spPr>
            <a:solidFill>
              <a:srgbClr val="71C195"/>
            </a:solidFill>
            <a:ln>
              <a:noFill/>
            </a:ln>
            <a:effectLst/>
          </c:spPr>
          <c:invertIfNegative val="0"/>
          <c:cat>
            <c:numRef>
              <c:f>Biokaasulaitokset!$A$3:$A$18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Biokaasulaitokset!$D$3:$D$18</c:f>
              <c:numCache>
                <c:formatCode>General</c:formatCode>
                <c:ptCount val="16"/>
                <c:pt idx="0">
                  <c:v>6</c:v>
                </c:pt>
                <c:pt idx="1">
                  <c:v>9</c:v>
                </c:pt>
                <c:pt idx="2">
                  <c:v>8</c:v>
                </c:pt>
                <c:pt idx="3">
                  <c:v>12</c:v>
                </c:pt>
                <c:pt idx="4">
                  <c:v>14</c:v>
                </c:pt>
                <c:pt idx="5">
                  <c:v>18</c:v>
                </c:pt>
                <c:pt idx="6">
                  <c:v>21</c:v>
                </c:pt>
                <c:pt idx="7">
                  <c:v>26</c:v>
                </c:pt>
                <c:pt idx="8">
                  <c:v>30</c:v>
                </c:pt>
                <c:pt idx="9">
                  <c:v>30</c:v>
                </c:pt>
                <c:pt idx="10">
                  <c:v>26</c:v>
                </c:pt>
                <c:pt idx="11">
                  <c:v>28</c:v>
                </c:pt>
                <c:pt idx="12">
                  <c:v>27</c:v>
                </c:pt>
                <c:pt idx="13">
                  <c:v>27</c:v>
                </c:pt>
                <c:pt idx="14">
                  <c:v>28</c:v>
                </c:pt>
                <c:pt idx="15">
                  <c:v>26</c:v>
                </c:pt>
              </c:numCache>
            </c:numRef>
          </c:val>
          <c:extLst>
            <c:ext xmlns:c16="http://schemas.microsoft.com/office/drawing/2014/chart" uri="{C3380CC4-5D6E-409C-BE32-E72D297353CC}">
              <c16:uniqueId val="{00000002-DD24-4DA8-A0A1-1DAE70D7C42A}"/>
            </c:ext>
          </c:extLst>
        </c:ser>
        <c:ser>
          <c:idx val="1"/>
          <c:order val="2"/>
          <c:tx>
            <c:strRef>
              <c:f>Biokaasulaitokset!$C$2</c:f>
              <c:strCache>
                <c:ptCount val="1"/>
                <c:pt idx="0">
                  <c:v>Jätevedenpuhdistamolaitos</c:v>
                </c:pt>
              </c:strCache>
            </c:strRef>
          </c:tx>
          <c:spPr>
            <a:solidFill>
              <a:srgbClr val="6AAFC8"/>
            </a:solidFill>
            <a:ln>
              <a:noFill/>
            </a:ln>
            <a:effectLst/>
          </c:spPr>
          <c:invertIfNegative val="0"/>
          <c:cat>
            <c:numRef>
              <c:f>Biokaasulaitokset!$A$3:$A$18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Biokaasulaitokset!$C$3:$C$18</c:f>
              <c:numCache>
                <c:formatCode>General</c:formatCode>
                <c:ptCount val="16"/>
                <c:pt idx="0">
                  <c:v>17</c:v>
                </c:pt>
                <c:pt idx="1">
                  <c:v>18</c:v>
                </c:pt>
                <c:pt idx="2">
                  <c:v>18</c:v>
                </c:pt>
                <c:pt idx="3">
                  <c:v>18</c:v>
                </c:pt>
                <c:pt idx="4">
                  <c:v>18</c:v>
                </c:pt>
                <c:pt idx="5">
                  <c:v>19</c:v>
                </c:pt>
                <c:pt idx="6">
                  <c:v>18</c:v>
                </c:pt>
                <c:pt idx="7">
                  <c:v>20</c:v>
                </c:pt>
                <c:pt idx="8">
                  <c:v>20</c:v>
                </c:pt>
                <c:pt idx="9">
                  <c:v>20</c:v>
                </c:pt>
                <c:pt idx="10">
                  <c:v>21</c:v>
                </c:pt>
                <c:pt idx="11">
                  <c:v>20</c:v>
                </c:pt>
                <c:pt idx="12">
                  <c:v>18</c:v>
                </c:pt>
                <c:pt idx="13">
                  <c:v>18</c:v>
                </c:pt>
                <c:pt idx="14">
                  <c:v>17</c:v>
                </c:pt>
                <c:pt idx="15">
                  <c:v>19</c:v>
                </c:pt>
              </c:numCache>
            </c:numRef>
          </c:val>
          <c:extLst>
            <c:ext xmlns:c16="http://schemas.microsoft.com/office/drawing/2014/chart" uri="{C3380CC4-5D6E-409C-BE32-E72D297353CC}">
              <c16:uniqueId val="{00000001-DD24-4DA8-A0A1-1DAE70D7C42A}"/>
            </c:ext>
          </c:extLst>
        </c:ser>
        <c:dLbls>
          <c:showLegendKey val="0"/>
          <c:showVal val="0"/>
          <c:showCatName val="0"/>
          <c:showSerName val="0"/>
          <c:showPercent val="0"/>
          <c:showBubbleSize val="0"/>
        </c:dLbls>
        <c:gapWidth val="150"/>
        <c:overlap val="100"/>
        <c:axId val="883995392"/>
        <c:axId val="2061489456"/>
      </c:barChart>
      <c:lineChart>
        <c:grouping val="standard"/>
        <c:varyColors val="0"/>
        <c:ser>
          <c:idx val="3"/>
          <c:order val="3"/>
          <c:tx>
            <c:strRef>
              <c:f>Biokaasulaitokset!$F$2</c:f>
              <c:strCache>
                <c:ptCount val="1"/>
                <c:pt idx="0">
                  <c:v>Kaatopaikkalaitokset</c:v>
                </c:pt>
              </c:strCache>
            </c:strRef>
          </c:tx>
          <c:spPr>
            <a:ln w="28575" cap="rnd">
              <a:solidFill>
                <a:srgbClr val="2A4E96"/>
              </a:solidFill>
              <a:round/>
            </a:ln>
            <a:effectLst/>
          </c:spPr>
          <c:marker>
            <c:symbol val="none"/>
          </c:marker>
          <c:val>
            <c:numRef>
              <c:f>Biokaasulaitokset!$F$3:$F$18</c:f>
              <c:numCache>
                <c:formatCode>General</c:formatCode>
                <c:ptCount val="16"/>
                <c:pt idx="2">
                  <c:v>39</c:v>
                </c:pt>
                <c:pt idx="3">
                  <c:v>40</c:v>
                </c:pt>
                <c:pt idx="4">
                  <c:v>40</c:v>
                </c:pt>
                <c:pt idx="5">
                  <c:v>40</c:v>
                </c:pt>
                <c:pt idx="6">
                  <c:v>40</c:v>
                </c:pt>
                <c:pt idx="7">
                  <c:v>36</c:v>
                </c:pt>
                <c:pt idx="8">
                  <c:v>33</c:v>
                </c:pt>
                <c:pt idx="9">
                  <c:v>33</c:v>
                </c:pt>
                <c:pt idx="10">
                  <c:v>33</c:v>
                </c:pt>
                <c:pt idx="11">
                  <c:v>33</c:v>
                </c:pt>
                <c:pt idx="12">
                  <c:v>34</c:v>
                </c:pt>
                <c:pt idx="13">
                  <c:v>34</c:v>
                </c:pt>
                <c:pt idx="14">
                  <c:v>34</c:v>
                </c:pt>
                <c:pt idx="15">
                  <c:v>34</c:v>
                </c:pt>
              </c:numCache>
            </c:numRef>
          </c:val>
          <c:smooth val="0"/>
          <c:extLst>
            <c:ext xmlns:c16="http://schemas.microsoft.com/office/drawing/2014/chart" uri="{C3380CC4-5D6E-409C-BE32-E72D297353CC}">
              <c16:uniqueId val="{00000003-DD24-4DA8-A0A1-1DAE70D7C42A}"/>
            </c:ext>
          </c:extLst>
        </c:ser>
        <c:dLbls>
          <c:showLegendKey val="0"/>
          <c:showVal val="0"/>
          <c:showCatName val="0"/>
          <c:showSerName val="0"/>
          <c:showPercent val="0"/>
          <c:showBubbleSize val="0"/>
        </c:dLbls>
        <c:marker val="1"/>
        <c:smooth val="0"/>
        <c:axId val="884934096"/>
        <c:axId val="785053664"/>
      </c:lineChart>
      <c:catAx>
        <c:axId val="88399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1489456"/>
        <c:crosses val="autoZero"/>
        <c:auto val="1"/>
        <c:lblAlgn val="ctr"/>
        <c:lblOffset val="100"/>
        <c:noMultiLvlLbl val="0"/>
      </c:catAx>
      <c:valAx>
        <c:axId val="2061489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lukumäärä</a:t>
                </a:r>
              </a:p>
              <a:p>
                <a:pPr>
                  <a:defRPr/>
                </a:pPr>
                <a:r>
                  <a:rPr lang="fi-FI"/>
                  <a:t>(Reaktorilaitokset)</a:t>
                </a:r>
              </a:p>
            </c:rich>
          </c:tx>
          <c:layout>
            <c:manualLayout>
              <c:xMode val="edge"/>
              <c:yMode val="edge"/>
              <c:x val="8.4197327044211054E-2"/>
              <c:y val="0.118699466817646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3995392"/>
        <c:crosses val="autoZero"/>
        <c:crossBetween val="between"/>
      </c:valAx>
      <c:valAx>
        <c:axId val="785053664"/>
        <c:scaling>
          <c:orientation val="minMax"/>
          <c:max val="90"/>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lukumäärä (Kaatopaikkalaitokset)</a:t>
                </a:r>
              </a:p>
            </c:rich>
          </c:tx>
          <c:layout>
            <c:manualLayout>
              <c:xMode val="edge"/>
              <c:yMode val="edge"/>
              <c:x val="0.74647850689780182"/>
              <c:y val="0.1063592891445050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84934096"/>
        <c:crosses val="max"/>
        <c:crossBetween val="between"/>
      </c:valAx>
      <c:catAx>
        <c:axId val="884934096"/>
        <c:scaling>
          <c:orientation val="minMax"/>
        </c:scaling>
        <c:delete val="1"/>
        <c:axPos val="b"/>
        <c:majorTickMark val="out"/>
        <c:minorTickMark val="none"/>
        <c:tickLblPos val="nextTo"/>
        <c:crossAx val="785053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238124</xdr:colOff>
      <xdr:row>2</xdr:row>
      <xdr:rowOff>133350</xdr:rowOff>
    </xdr:from>
    <xdr:to>
      <xdr:col>11</xdr:col>
      <xdr:colOff>323850</xdr:colOff>
      <xdr:row>13</xdr:row>
      <xdr:rowOff>57149</xdr:rowOff>
    </xdr:to>
    <xdr:sp macro="" textlink="">
      <xdr:nvSpPr>
        <xdr:cNvPr id="2" name="Tekstiruutu 1">
          <a:extLst>
            <a:ext uri="{FF2B5EF4-FFF2-40B4-BE49-F238E27FC236}">
              <a16:creationId xmlns:a16="http://schemas.microsoft.com/office/drawing/2014/main" id="{E4CFBA76-EBAB-6451-B624-38B080EC05C1}"/>
            </a:ext>
          </a:extLst>
        </xdr:cNvPr>
        <xdr:cNvSpPr txBox="1"/>
      </xdr:nvSpPr>
      <xdr:spPr>
        <a:xfrm>
          <a:off x="847724" y="514350"/>
          <a:ext cx="6181726" cy="2019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Biohajoavat jätteet:</a:t>
          </a:r>
        </a:p>
        <a:p>
          <a:r>
            <a:rPr lang="fi-FI" sz="1100" b="0" i="0">
              <a:solidFill>
                <a:schemeClr val="dk1"/>
              </a:solidFill>
              <a:effectLst/>
              <a:latin typeface="+mn-lt"/>
              <a:ea typeface="+mn-ea"/>
              <a:cs typeface="+mn-cs"/>
            </a:rPr>
            <a:t>Indikaattorit kuvaavat biohajoavien jätteiden syntyä ja kierrätystä. </a:t>
          </a:r>
        </a:p>
        <a:p>
          <a:endParaRPr lang="fi-FI" sz="1100" b="0"/>
        </a:p>
        <a:p>
          <a:r>
            <a:rPr lang="fi-FI" sz="1100" b="0"/>
            <a:t>Biohajoavat</a:t>
          </a:r>
          <a:r>
            <a:rPr lang="fi-FI" sz="1100" b="0" baseline="0"/>
            <a:t> jätteet a</a:t>
          </a:r>
          <a:r>
            <a:rPr lang="fi-FI" sz="1100"/>
            <a:t>iheuttavat jätehuollon kasvihuonekaasupäästöistä merkittävän osan.</a:t>
          </a:r>
          <a:r>
            <a:rPr lang="fi-FI" sz="1100" baseline="0"/>
            <a:t> N</a:t>
          </a:r>
          <a:r>
            <a:rPr lang="fi-FI" sz="1100"/>
            <a:t>iillä on suuri kierrätyspotentiaali ja ne ovat ravinteiden kierrätyksen kannalta olennaisia.</a:t>
          </a:r>
          <a:r>
            <a:rPr lang="fi-FI" sz="1100" baseline="0"/>
            <a:t> Lisäksi b</a:t>
          </a:r>
          <a:r>
            <a:rPr lang="fi-FI" sz="1100"/>
            <a:t>iojätteen kierrätysasteen nostaminen nostaa myös yhdyskuntajätteen kierrätysastetta.</a:t>
          </a:r>
        </a:p>
        <a:p>
          <a:endParaRPr lang="fi-FI" sz="1100"/>
        </a:p>
        <a:p>
          <a:r>
            <a:rPr lang="fi-FI" sz="1100"/>
            <a:t>Jätesuunnitelman tavoitteena on, että ruokahävikki puolitetaan vuoteen 2030 mennessä. Kaikesta syntyvästä yhdyskuntajätteen sisältämästä biojätteestä tulisi kierrättää 65 %. Lisäksi</a:t>
          </a:r>
          <a:r>
            <a:rPr lang="fi-FI" sz="1100" baseline="0"/>
            <a:t> k</a:t>
          </a:r>
          <a:r>
            <a:rPr lang="fi-FI" sz="1100"/>
            <a:t>ierrätyslannoitevalmisteiden käyttö lisääntyy ja niillä korvataan</a:t>
          </a:r>
          <a:r>
            <a:rPr lang="fi-FI" sz="1100" baseline="0"/>
            <a:t> </a:t>
          </a:r>
          <a:r>
            <a:rPr lang="fi-FI" sz="1100"/>
            <a:t>neitseellisistä raaka-aineista valmistettuja lannoitevalmisteita.</a:t>
          </a:r>
        </a:p>
        <a:p>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19049</xdr:colOff>
      <xdr:row>1</xdr:row>
      <xdr:rowOff>533399</xdr:rowOff>
    </xdr:from>
    <xdr:to>
      <xdr:col>27</xdr:col>
      <xdr:colOff>352425</xdr:colOff>
      <xdr:row>20</xdr:row>
      <xdr:rowOff>19050</xdr:rowOff>
    </xdr:to>
    <xdr:sp macro="" textlink="">
      <xdr:nvSpPr>
        <xdr:cNvPr id="2" name="Tekstiruutu 1">
          <a:extLst>
            <a:ext uri="{FF2B5EF4-FFF2-40B4-BE49-F238E27FC236}">
              <a16:creationId xmlns:a16="http://schemas.microsoft.com/office/drawing/2014/main" id="{A5A06EBC-46C4-43D2-B700-7F817A6A0B14}"/>
            </a:ext>
          </a:extLst>
        </xdr:cNvPr>
        <xdr:cNvSpPr txBox="1"/>
      </xdr:nvSpPr>
      <xdr:spPr>
        <a:xfrm>
          <a:off x="13877924" y="790574"/>
          <a:ext cx="4600576" cy="3495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t>Yhdyskuntien biojätteellä tarkoitetaan biohajoavia</a:t>
          </a:r>
          <a:r>
            <a:rPr lang="fi-FI" sz="1100" baseline="0"/>
            <a:t> keittiö- ja ruokalajätteitä sekä puutarhajätteitä. </a:t>
          </a:r>
          <a:r>
            <a:rPr lang="fi-FI" sz="1100" baseline="0">
              <a:solidFill>
                <a:schemeClr val="dk1"/>
              </a:solidFill>
              <a:effectLst/>
              <a:latin typeface="+mn-lt"/>
              <a:ea typeface="+mn-ea"/>
              <a:cs typeface="+mn-cs"/>
            </a:rPr>
            <a:t>Syntyneeseen biojätteeseen lasketaan erilliskerätyn biojätteen lisäksi myös sekajätteen joukosta erotellut biojätteet. </a:t>
          </a:r>
          <a:endParaRPr lang="fi-FI" sz="1100" baseline="0"/>
        </a:p>
        <a:p>
          <a:endParaRPr lang="fi-FI" sz="1100" baseline="0"/>
        </a:p>
        <a:p>
          <a:r>
            <a:rPr lang="fi-FI" sz="1100" baseline="0"/>
            <a:t>Yhdyskuntien biojätteen kokonaismäärä kasvoi vuoteen 2020 asti, minkä jälkeen määrä on vähentynyt. Erilliskeräykseen päätyvän biojätteen määrä on vähentynyt vuoden 2019 jälkeen. Kuitenkin erilliskerätyn biojätteen osuus syntyneestä biojätteestä on kasvanut vuodesta 2020 ollen vuonna 2023 jo yli puolet kaikesta syntyneestä yhdyskuntien biojätteestä.</a:t>
          </a:r>
        </a:p>
        <a:p>
          <a:endParaRPr lang="fi-FI" sz="1100" baseline="0"/>
        </a:p>
        <a:p>
          <a:r>
            <a:rPr lang="fi-FI" sz="1100" baseline="0"/>
            <a:t>Valtakunnallisen jätesuunnitelman tavoitteen mukaan vuonna 2027 yhdyskuntien biojätettä tulisi kierrättää vähintään 65 prosenttia. Vuonna 2023 määrä oli 380 000 tonnia, mikä vastaa 48 prosenttia syntyneestä yhdyskuntien biojätemäärästä.</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Tavoitteeseen yltäminen edellyttää merkittämää biojätteen kierrätyksen lisäämistä. </a:t>
          </a:r>
          <a:endParaRPr lang="fi-FI" sz="1100" baseline="0"/>
        </a:p>
        <a:p>
          <a:endParaRPr lang="fi-FI" sz="1100" baseline="0"/>
        </a:p>
        <a:p>
          <a:r>
            <a:rPr lang="fi-FI" sz="1100" baseline="0"/>
            <a:t>Kierrätetyn biojätteen määrään sisältyy arvio kotikompostoidun ruokajätteen määrästä.</a:t>
          </a:r>
        </a:p>
        <a:p>
          <a:endParaRPr lang="fi-FI" sz="1100" baseline="0"/>
        </a:p>
      </xdr:txBody>
    </xdr:sp>
    <xdr:clientData/>
  </xdr:twoCellAnchor>
  <xdr:twoCellAnchor>
    <xdr:from>
      <xdr:col>6</xdr:col>
      <xdr:colOff>61911</xdr:colOff>
      <xdr:row>1</xdr:row>
      <xdr:rowOff>152400</xdr:rowOff>
    </xdr:from>
    <xdr:to>
      <xdr:col>19</xdr:col>
      <xdr:colOff>485775</xdr:colOff>
      <xdr:row>29</xdr:row>
      <xdr:rowOff>123825</xdr:rowOff>
    </xdr:to>
    <xdr:graphicFrame macro="">
      <xdr:nvGraphicFramePr>
        <xdr:cNvPr id="5" name="Kaavio 4" descr="Yhdyskuntien biojätteen määrä (t) ja kierrätysaste vuosina 2016-2022. Palkkikaaviossa eritelty erilliskerätty ja muu kuin erilliskerätty yhdyskuntien biojäte, sekä lisäksi kierrätysaste.">
          <a:extLst>
            <a:ext uri="{FF2B5EF4-FFF2-40B4-BE49-F238E27FC236}">
              <a16:creationId xmlns:a16="http://schemas.microsoft.com/office/drawing/2014/main" id="{DC0FA235-B973-AF70-C0DF-FBDAACDCC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38098</xdr:colOff>
      <xdr:row>1</xdr:row>
      <xdr:rowOff>95250</xdr:rowOff>
    </xdr:from>
    <xdr:to>
      <xdr:col>21</xdr:col>
      <xdr:colOff>371475</xdr:colOff>
      <xdr:row>15</xdr:row>
      <xdr:rowOff>85725</xdr:rowOff>
    </xdr:to>
    <xdr:sp macro="" textlink="">
      <xdr:nvSpPr>
        <xdr:cNvPr id="4" name="Tekstiruutu 3">
          <a:extLst>
            <a:ext uri="{FF2B5EF4-FFF2-40B4-BE49-F238E27FC236}">
              <a16:creationId xmlns:a16="http://schemas.microsoft.com/office/drawing/2014/main" id="{6700B45B-F29E-ECFF-770D-A430B7A3FB67}"/>
            </a:ext>
          </a:extLst>
        </xdr:cNvPr>
        <xdr:cNvSpPr txBox="1"/>
      </xdr:nvSpPr>
      <xdr:spPr>
        <a:xfrm>
          <a:off x="8924923" y="352425"/>
          <a:ext cx="6429377"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t>Elintarvikejäte sisältää alun perin syötäväksi tarkoitetun ruoan (elintarvikkeen) sekä ei-syötäväksi</a:t>
          </a:r>
          <a:r>
            <a:rPr lang="fi-FI" sz="1100" baseline="0"/>
            <a:t> tarkoitetut osat (kuten luut ja hedelmien kuoret) silloin kuin näitä ei hyödynnetä esimerkiksi ihmisravintona tai rehuna. </a:t>
          </a:r>
          <a:r>
            <a:rPr lang="fi-FI" sz="1100" baseline="0">
              <a:solidFill>
                <a:schemeClr val="dk1"/>
              </a:solidFill>
              <a:effectLst/>
              <a:latin typeface="+mn-lt"/>
              <a:ea typeface="+mn-ea"/>
              <a:cs typeface="+mn-cs"/>
            </a:rPr>
            <a:t>Määrä ei sisällä peltoon jäävää satoa. </a:t>
          </a:r>
          <a:endParaRPr lang="fi-FI" sz="1100" baseline="0"/>
        </a:p>
        <a:p>
          <a:endParaRPr lang="fi-FI" sz="1100" baseline="0"/>
        </a:p>
        <a:p>
          <a:r>
            <a:rPr lang="fi-FI" sz="1100" baseline="0"/>
            <a:t>Vuonna 2023 elintarvikejätettä syntyi Suomessa yhteensä 641 000 tonnia, mikä vastasi vuosien 2019-2020 tasoa. Kokonaismäärä kasvoi vuonna 2021 ollen 693 000 tonnia, ja laski 607 000 tonniin vuonna 2022.</a:t>
          </a:r>
        </a:p>
        <a:p>
          <a:endParaRPr lang="fi-FI" sz="1100" baseline="0"/>
        </a:p>
        <a:p>
          <a:r>
            <a:rPr lang="fi-FI" sz="1100" baseline="0"/>
            <a:t>Elintarvikejätteen määrästä noin puolet syntyy kotitalouksissa, joiden jätemäärä selittää valtaosan elintarvikejätteen kokonaismäärän muutoksista vuosina 2021-2023.</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Vuonna 2023 kotitalouksien ja elintarviketeollisuuden elintarvikejätteen määrät kasvoivat eniten. Vähittäis- ja tukkukaupan elintarvikejätteen määrä puolestaan laski.</a:t>
          </a:r>
          <a:endParaRPr lang="fi-FI" sz="1100" baseline="0"/>
        </a:p>
        <a:p>
          <a:endParaRPr lang="fi-FI" sz="1100" baseline="0"/>
        </a:p>
        <a:p>
          <a:r>
            <a:rPr lang="fi-FI" sz="1100" baseline="0"/>
            <a:t>Vuonna 2023 teollisuuden osuus elintarvikejätteestä oli 22 %, ravitsemispalveluiden 13 %, vähittäis- ja tukkukaupan 7 % ja alkutuotannon 5 %.</a:t>
          </a:r>
        </a:p>
        <a:p>
          <a:endParaRPr lang="fi-FI" sz="1100" baseline="0"/>
        </a:p>
        <a:p>
          <a:endParaRPr lang="fi-FI" sz="1100"/>
        </a:p>
      </xdr:txBody>
    </xdr:sp>
    <xdr:clientData/>
  </xdr:twoCellAnchor>
  <xdr:twoCellAnchor>
    <xdr:from>
      <xdr:col>0</xdr:col>
      <xdr:colOff>538161</xdr:colOff>
      <xdr:row>17</xdr:row>
      <xdr:rowOff>95251</xdr:rowOff>
    </xdr:from>
    <xdr:to>
      <xdr:col>10</xdr:col>
      <xdr:colOff>466726</xdr:colOff>
      <xdr:row>39</xdr:row>
      <xdr:rowOff>161925</xdr:rowOff>
    </xdr:to>
    <xdr:graphicFrame macro="">
      <xdr:nvGraphicFramePr>
        <xdr:cNvPr id="6" name="Kaavio 5" descr="Elintarvikejätteen määrä tuotantoketjuittain vuosina 2019-2021">
          <a:extLst>
            <a:ext uri="{FF2B5EF4-FFF2-40B4-BE49-F238E27FC236}">
              <a16:creationId xmlns:a16="http://schemas.microsoft.com/office/drawing/2014/main" id="{7D93BFEC-1BF1-B51A-F8F6-3BD65EA1C0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247649</xdr:colOff>
      <xdr:row>2</xdr:row>
      <xdr:rowOff>38100</xdr:rowOff>
    </xdr:from>
    <xdr:to>
      <xdr:col>12</xdr:col>
      <xdr:colOff>295274</xdr:colOff>
      <xdr:row>14</xdr:row>
      <xdr:rowOff>0</xdr:rowOff>
    </xdr:to>
    <xdr:sp macro="" textlink="">
      <xdr:nvSpPr>
        <xdr:cNvPr id="2" name="Tekstiruutu 1">
          <a:extLst>
            <a:ext uri="{FF2B5EF4-FFF2-40B4-BE49-F238E27FC236}">
              <a16:creationId xmlns:a16="http://schemas.microsoft.com/office/drawing/2014/main" id="{405BBBFE-AC56-4BD7-9B25-05A469B06B65}"/>
            </a:ext>
          </a:extLst>
        </xdr:cNvPr>
        <xdr:cNvSpPr txBox="1"/>
      </xdr:nvSpPr>
      <xdr:spPr>
        <a:xfrm>
          <a:off x="5514974" y="495300"/>
          <a:ext cx="370522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Biologisen</a:t>
          </a:r>
          <a:r>
            <a:rPr lang="fi-FI" sz="1100" baseline="0"/>
            <a:t> käsittelyn määrä on pitkällä aikavälillä kasvanut merkittävästi. Viime vuosina mädätys biojätteen käsittelymenetelmänä on lisääntynyt.</a:t>
          </a:r>
        </a:p>
        <a:p>
          <a:endParaRPr lang="fi-FI" sz="1100" baseline="0"/>
        </a:p>
        <a:p>
          <a:r>
            <a:rPr lang="fi-FI" sz="1100" baseline="0"/>
            <a:t>Vuonna 2023 biojätettä mädätettiin yhteensä 772 000 tonnia. Yhdyskuntajätteiden osuus tästä oli vajaa kolmannes. Muun kuin yhdyskuntajätteen mädätys kasvoi edellisvuodesta 13 prosenttia.</a:t>
          </a:r>
        </a:p>
        <a:p>
          <a:endParaRPr lang="fi-FI" sz="1100" baseline="0"/>
        </a:p>
        <a:p>
          <a:r>
            <a:rPr lang="fi-FI" sz="1100" baseline="0"/>
            <a:t>Mädätyksestä saadaan biokaasua polttoainekäyttöön sekä kierrätysravinteita lannoitteeksi, viherrakentamiseen ja raaka-aineeksi teollisuuteen.</a:t>
          </a:r>
        </a:p>
        <a:p>
          <a:endParaRPr lang="fi-FI" sz="1100" baseline="0"/>
        </a:p>
        <a:p>
          <a:endParaRPr lang="fi-FI" sz="1100"/>
        </a:p>
      </xdr:txBody>
    </xdr:sp>
    <xdr:clientData/>
  </xdr:twoCellAnchor>
  <xdr:twoCellAnchor>
    <xdr:from>
      <xdr:col>1</xdr:col>
      <xdr:colOff>19049</xdr:colOff>
      <xdr:row>17</xdr:row>
      <xdr:rowOff>57149</xdr:rowOff>
    </xdr:from>
    <xdr:to>
      <xdr:col>8</xdr:col>
      <xdr:colOff>47624</xdr:colOff>
      <xdr:row>35</xdr:row>
      <xdr:rowOff>47624</xdr:rowOff>
    </xdr:to>
    <xdr:graphicFrame macro="">
      <xdr:nvGraphicFramePr>
        <xdr:cNvPr id="3" name="Kaavio 2" descr="Orgaanisen jätteen mädätys vuosina 2015-2021 eroteltuna yhdyskuntajätteeseem ja muuhun kuin yhdyskuntajätteeseen&#10;">
          <a:extLst>
            <a:ext uri="{FF2B5EF4-FFF2-40B4-BE49-F238E27FC236}">
              <a16:creationId xmlns:a16="http://schemas.microsoft.com/office/drawing/2014/main" id="{DE682B45-FAB0-31EE-A156-EC634A462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323849</xdr:colOff>
      <xdr:row>2</xdr:row>
      <xdr:rowOff>28575</xdr:rowOff>
    </xdr:from>
    <xdr:to>
      <xdr:col>13</xdr:col>
      <xdr:colOff>257174</xdr:colOff>
      <xdr:row>12</xdr:row>
      <xdr:rowOff>95250</xdr:rowOff>
    </xdr:to>
    <xdr:sp macro="" textlink="">
      <xdr:nvSpPr>
        <xdr:cNvPr id="2" name="Tekstiruutu 1">
          <a:extLst>
            <a:ext uri="{FF2B5EF4-FFF2-40B4-BE49-F238E27FC236}">
              <a16:creationId xmlns:a16="http://schemas.microsoft.com/office/drawing/2014/main" id="{3E438519-0931-4602-8EEA-F58E0748C704}"/>
            </a:ext>
          </a:extLst>
        </xdr:cNvPr>
        <xdr:cNvSpPr txBox="1"/>
      </xdr:nvSpPr>
      <xdr:spPr>
        <a:xfrm>
          <a:off x="4543424" y="676275"/>
          <a:ext cx="481012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Kompostointilaitokset</a:t>
          </a:r>
          <a:r>
            <a:rPr lang="fi-FI" sz="1100" baseline="0"/>
            <a:t> ovat korvautumassa biokaasulaitoksilla. Mädätysjäännös yleensä jälkikompostoidaan. Orgaanisen jätteen mädätys- ja kompostointitiedot ovat tästä syystä osin keskenään päällekkäisiä.</a:t>
          </a:r>
        </a:p>
        <a:p>
          <a:endParaRPr lang="fi-FI" sz="1100" baseline="0"/>
        </a:p>
        <a:p>
          <a:r>
            <a:rPr lang="fi-FI" sz="1100" baseline="0"/>
            <a:t>Sekä yhdyskuntien että muun orgaanisen jätteen kompostointimäärät ovat laskeneet vuodesta 2020 alkaen. Vuonna 2023 orgaanisen jätteen kompostointimäärä laski edellisvuodesta 7 prosenttia, ollen enää 171 000 tonnia. Yhdyskuntajätteiden osuus tästä oli noin kaksi kolmasosaa. </a:t>
          </a:r>
          <a:endParaRPr lang="fi-FI" sz="1100"/>
        </a:p>
      </xdr:txBody>
    </xdr:sp>
    <xdr:clientData/>
  </xdr:twoCellAnchor>
  <xdr:twoCellAnchor>
    <xdr:from>
      <xdr:col>1</xdr:col>
      <xdr:colOff>114299</xdr:colOff>
      <xdr:row>18</xdr:row>
      <xdr:rowOff>142876</xdr:rowOff>
    </xdr:from>
    <xdr:to>
      <xdr:col>8</xdr:col>
      <xdr:colOff>495299</xdr:colOff>
      <xdr:row>36</xdr:row>
      <xdr:rowOff>0</xdr:rowOff>
    </xdr:to>
    <xdr:graphicFrame macro="">
      <xdr:nvGraphicFramePr>
        <xdr:cNvPr id="5" name="Kaavio 4" descr="Orgaanisen jätteen kompostointi vuosina 2015-2021, eroteltuna yhdyskuntajätteeseen ja muuhun kuin yhdyskuntajätteeseen">
          <a:extLst>
            <a:ext uri="{FF2B5EF4-FFF2-40B4-BE49-F238E27FC236}">
              <a16:creationId xmlns:a16="http://schemas.microsoft.com/office/drawing/2014/main" id="{46C510F3-12EA-3402-8D20-10872AB7B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542925</xdr:colOff>
      <xdr:row>24</xdr:row>
      <xdr:rowOff>9525</xdr:rowOff>
    </xdr:from>
    <xdr:to>
      <xdr:col>18</xdr:col>
      <xdr:colOff>161925</xdr:colOff>
      <xdr:row>44</xdr:row>
      <xdr:rowOff>47625</xdr:rowOff>
    </xdr:to>
    <xdr:sp macro="" textlink="">
      <xdr:nvSpPr>
        <xdr:cNvPr id="2" name="Tekstiruutu 1">
          <a:extLst>
            <a:ext uri="{FF2B5EF4-FFF2-40B4-BE49-F238E27FC236}">
              <a16:creationId xmlns:a16="http://schemas.microsoft.com/office/drawing/2014/main" id="{9492D2D3-78FF-4BDF-AB53-A325D70EBC28}"/>
            </a:ext>
          </a:extLst>
        </xdr:cNvPr>
        <xdr:cNvSpPr txBox="1"/>
      </xdr:nvSpPr>
      <xdr:spPr>
        <a:xfrm>
          <a:off x="9525000" y="5000625"/>
          <a:ext cx="5715000"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t>Biojätteitä käsitellään biokaasulaitoksissa yhdessä lantojen, teollisuuden biohajoavien jätteiden ja puhdistamolietteiden kanssa. </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Biokaasu- ja</a:t>
          </a:r>
          <a:r>
            <a:rPr lang="fi-FI" sz="1100" baseline="0">
              <a:solidFill>
                <a:schemeClr val="dk1"/>
              </a:solidFill>
              <a:effectLst/>
              <a:latin typeface="+mn-lt"/>
              <a:ea typeface="+mn-ea"/>
              <a:cs typeface="+mn-cs"/>
            </a:rPr>
            <a:t> biometaani</a:t>
          </a:r>
          <a:r>
            <a:rPr lang="fi-FI" sz="1100">
              <a:solidFill>
                <a:schemeClr val="dk1"/>
              </a:solidFill>
              <a:effectLst/>
              <a:latin typeface="+mn-lt"/>
              <a:ea typeface="+mn-ea"/>
              <a:cs typeface="+mn-cs"/>
            </a:rPr>
            <a:t>laitosten lukumäärä on yli</a:t>
          </a:r>
          <a:r>
            <a:rPr lang="fi-FI" sz="1100" baseline="0">
              <a:solidFill>
                <a:schemeClr val="dk1"/>
              </a:solidFill>
              <a:effectLst/>
              <a:latin typeface="+mn-lt"/>
              <a:ea typeface="+mn-ea"/>
              <a:cs typeface="+mn-cs"/>
            </a:rPr>
            <a:t> kaksinkertaistunut vuosien 2009-2024 aikana. Vuonna 2024 toiminnassa oli yhteensä 78 biokaasu- tai metaanilaitosta, joista 42 prosenttia oli maatilalaitoksia.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Varsinkin maatila- ja yhteiskäsittelylaitosten lukumäärä on tarkastelujaksolla kasvanut. Maatalouden syötteissä katsotaan olevan edelleen suuri hyödyntämätön biokaasupotentiaali.</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Biokaasua tuotetaan lisäksi kaatopaikkakaasun keräyspisteissä. Näiden määrät ovat hieman vähentyneet vuodesta 2016, jolloin voimaan astui orgaanisen jätteen kaatopaikkakielto. Tällä hetkellä kaatopaikkakaasua kerätään 34 keräyspisteellä.</a:t>
          </a:r>
          <a:endParaRPr lang="fi-FI">
            <a:effectLst/>
          </a:endParaRPr>
        </a:p>
        <a:p>
          <a:endParaRPr lang="fi-FI" sz="1100" baseline="0"/>
        </a:p>
        <a:p>
          <a:r>
            <a:rPr lang="fi-FI" sz="1100" baseline="0"/>
            <a:t>Biometaanin tuotanto on lisääntynyt, ja sen tuotannon kasvun on arvioitu jatkuvan myös tulevina vuosina. Taustalla on erityisesti kasvanut liikennebiokaasun kysyntä. Biometaania kerätään eniten yhteiskäsittelylaitoksilta.</a:t>
          </a:r>
        </a:p>
        <a:p>
          <a:endParaRPr lang="fi-FI" sz="1100" baseline="0"/>
        </a:p>
        <a:p>
          <a:r>
            <a:rPr lang="fi-FI" sz="1100" baseline="0"/>
            <a:t>Suurin osa biokaasusta hyödynnetään lämmön ja sähkön tuotannossa, biometaani puolestaan liikenteessä. Osa biokaasusta joudutaan edelleen soihtupolttamaan, eli ylijäämäkaasu poltetaan hiilidioksidiksi. </a:t>
          </a:r>
          <a:endParaRPr lang="fi-FI" sz="1100"/>
        </a:p>
      </xdr:txBody>
    </xdr:sp>
    <xdr:clientData/>
  </xdr:twoCellAnchor>
  <xdr:twoCellAnchor>
    <xdr:from>
      <xdr:col>7</xdr:col>
      <xdr:colOff>542923</xdr:colOff>
      <xdr:row>0</xdr:row>
      <xdr:rowOff>0</xdr:rowOff>
    </xdr:from>
    <xdr:to>
      <xdr:col>21</xdr:col>
      <xdr:colOff>466725</xdr:colOff>
      <xdr:row>21</xdr:row>
      <xdr:rowOff>185740</xdr:rowOff>
    </xdr:to>
    <xdr:graphicFrame macro="">
      <xdr:nvGraphicFramePr>
        <xdr:cNvPr id="3" name="Kaavio 2" descr="BIokaasu- ja biometaanilaitosten määrän kehitys vuosina 2009-2023">
          <a:extLst>
            <a:ext uri="{FF2B5EF4-FFF2-40B4-BE49-F238E27FC236}">
              <a16:creationId xmlns:a16="http://schemas.microsoft.com/office/drawing/2014/main" id="{E5D630F2-2541-F38F-DF96-3C8B66FB1B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julkaisu/cl8ipj3ju10rh0bw3o09ns9lv"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luonnonvaratieto.luke.fi/numerotieto/raportit?panel=elintarvikejat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664A-4E6F-4843-8850-D9A497E21562}">
  <dimension ref="A1"/>
  <sheetViews>
    <sheetView workbookViewId="0">
      <selection activeCell="G15" sqref="G1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378E-5A67-463A-A046-4C0B8B832330}">
  <dimension ref="A1:L46"/>
  <sheetViews>
    <sheetView workbookViewId="0">
      <selection activeCell="E28" sqref="E28"/>
    </sheetView>
  </sheetViews>
  <sheetFormatPr defaultRowHeight="15" x14ac:dyDescent="0.25"/>
  <cols>
    <col min="1" max="1" width="11.7109375" customWidth="1"/>
    <col min="2" max="2" width="12.42578125" customWidth="1"/>
    <col min="3" max="3" width="12.85546875" customWidth="1"/>
    <col min="4" max="4" width="14.42578125" customWidth="1"/>
    <col min="5" max="5" width="11.42578125" bestFit="1" customWidth="1"/>
    <col min="6" max="6" width="13.5703125" customWidth="1"/>
    <col min="7" max="7" width="12.5703125" customWidth="1"/>
  </cols>
  <sheetData>
    <row r="1" spans="1:12" ht="20.25" thickBot="1" x14ac:dyDescent="0.35">
      <c r="A1" s="1" t="s">
        <v>0</v>
      </c>
      <c r="B1" s="1"/>
      <c r="C1" s="1"/>
      <c r="D1" s="1"/>
      <c r="E1" s="1"/>
      <c r="F1" s="1"/>
      <c r="G1" s="1"/>
      <c r="H1" s="1"/>
      <c r="I1" s="1"/>
      <c r="J1" s="1"/>
      <c r="K1" s="1"/>
      <c r="L1" s="1"/>
    </row>
    <row r="2" spans="1:12" ht="45.75" thickTop="1" x14ac:dyDescent="0.25">
      <c r="A2" s="29" t="s">
        <v>1</v>
      </c>
      <c r="B2" s="29" t="s">
        <v>2</v>
      </c>
      <c r="C2" s="29" t="s">
        <v>3</v>
      </c>
      <c r="D2" s="29" t="s">
        <v>4</v>
      </c>
      <c r="E2" s="29" t="s">
        <v>5</v>
      </c>
      <c r="F2" s="29" t="s">
        <v>6</v>
      </c>
    </row>
    <row r="3" spans="1:12" x14ac:dyDescent="0.25">
      <c r="A3" s="27">
        <v>2016</v>
      </c>
      <c r="B3" s="24">
        <v>826789.88800000004</v>
      </c>
      <c r="C3" s="24">
        <v>427115</v>
      </c>
      <c r="D3" s="25">
        <f t="shared" ref="D3:D9" si="0">B3-C3</f>
        <v>399674.88800000004</v>
      </c>
      <c r="E3" s="24">
        <v>383944.09600000002</v>
      </c>
      <c r="F3" s="26">
        <v>0.46437928374856952</v>
      </c>
      <c r="I3" s="4"/>
    </row>
    <row r="4" spans="1:12" x14ac:dyDescent="0.25">
      <c r="A4" s="27">
        <v>2017</v>
      </c>
      <c r="B4" s="24">
        <v>822263.39199999999</v>
      </c>
      <c r="C4" s="24">
        <v>424936</v>
      </c>
      <c r="D4" s="25">
        <f t="shared" si="0"/>
        <v>397327.39199999999</v>
      </c>
      <c r="E4" s="24">
        <v>387271.56800000003</v>
      </c>
      <c r="F4" s="26">
        <v>0.47098237835693402</v>
      </c>
      <c r="I4" s="4"/>
    </row>
    <row r="5" spans="1:12" x14ac:dyDescent="0.25">
      <c r="A5" s="27">
        <v>2018</v>
      </c>
      <c r="B5" s="24">
        <v>939616.272</v>
      </c>
      <c r="C5" s="24">
        <v>458949</v>
      </c>
      <c r="D5" s="25">
        <f t="shared" si="0"/>
        <v>480667.272</v>
      </c>
      <c r="E5" s="24">
        <v>419246.47200000001</v>
      </c>
      <c r="F5" s="26">
        <v>0.44618902896138862</v>
      </c>
      <c r="I5" s="4"/>
    </row>
    <row r="6" spans="1:12" x14ac:dyDescent="0.25">
      <c r="A6" s="27">
        <v>2019</v>
      </c>
      <c r="B6" s="24">
        <v>993497.72600000002</v>
      </c>
      <c r="C6" s="24">
        <v>497059</v>
      </c>
      <c r="D6" s="25">
        <f t="shared" si="0"/>
        <v>496438.72600000002</v>
      </c>
      <c r="E6" s="24">
        <v>472980.60399999999</v>
      </c>
      <c r="F6" s="26">
        <v>0.47607618177880001</v>
      </c>
      <c r="I6" s="4"/>
    </row>
    <row r="7" spans="1:12" x14ac:dyDescent="0.25">
      <c r="A7" s="27">
        <v>2020</v>
      </c>
      <c r="B7" s="24">
        <v>1062834.976</v>
      </c>
      <c r="C7" s="24">
        <v>472113</v>
      </c>
      <c r="D7" s="25">
        <f t="shared" si="0"/>
        <v>590721.97600000002</v>
      </c>
      <c r="E7" s="24">
        <v>477725.125</v>
      </c>
      <c r="F7" s="26">
        <v>0.44948193820072396</v>
      </c>
      <c r="I7" s="4"/>
    </row>
    <row r="8" spans="1:12" x14ac:dyDescent="0.25">
      <c r="A8" s="27">
        <v>2021</v>
      </c>
      <c r="B8" s="24">
        <v>1026631.193</v>
      </c>
      <c r="C8" s="24">
        <v>470848</v>
      </c>
      <c r="D8" s="25">
        <f t="shared" si="0"/>
        <v>555783.19299999997</v>
      </c>
      <c r="E8" s="24">
        <v>421354.152</v>
      </c>
      <c r="F8" s="26">
        <v>0.41039999999999999</v>
      </c>
      <c r="I8" s="4"/>
    </row>
    <row r="9" spans="1:12" x14ac:dyDescent="0.25">
      <c r="A9" s="27">
        <v>2022</v>
      </c>
      <c r="B9" s="24">
        <v>913836.625</v>
      </c>
      <c r="C9" s="24">
        <v>443589</v>
      </c>
      <c r="D9" s="25">
        <f t="shared" si="0"/>
        <v>470247.625</v>
      </c>
      <c r="E9" s="24">
        <v>423862.75199999998</v>
      </c>
      <c r="F9" s="26">
        <v>0.46382771318669785</v>
      </c>
      <c r="I9" s="4"/>
    </row>
    <row r="10" spans="1:12" x14ac:dyDescent="0.25">
      <c r="A10" s="27">
        <v>2023</v>
      </c>
      <c r="B10" s="24">
        <v>790343.10899999994</v>
      </c>
      <c r="C10" s="24">
        <v>401069</v>
      </c>
      <c r="D10" s="24">
        <v>389274.109</v>
      </c>
      <c r="E10" s="24">
        <v>379720.56400000001</v>
      </c>
      <c r="F10" s="26">
        <f>E10/B10</f>
        <v>0.48045027491977543</v>
      </c>
    </row>
    <row r="11" spans="1:12" x14ac:dyDescent="0.25">
      <c r="A11" s="27">
        <v>2024</v>
      </c>
      <c r="B11" s="23"/>
      <c r="C11" s="23"/>
      <c r="D11" s="23"/>
      <c r="E11" s="23"/>
      <c r="F11" s="23"/>
    </row>
    <row r="12" spans="1:12" x14ac:dyDescent="0.25">
      <c r="A12" s="27">
        <v>2025</v>
      </c>
      <c r="B12" s="23"/>
      <c r="C12" s="23"/>
      <c r="D12" s="23"/>
      <c r="E12" s="23"/>
      <c r="F12" s="23"/>
    </row>
    <row r="13" spans="1:12" x14ac:dyDescent="0.25">
      <c r="A13" s="27">
        <v>2026</v>
      </c>
      <c r="B13" s="23"/>
      <c r="C13" s="23"/>
      <c r="D13" s="23"/>
      <c r="E13" s="23"/>
      <c r="F13" s="23"/>
    </row>
    <row r="14" spans="1:12" x14ac:dyDescent="0.25">
      <c r="A14" s="27" t="s">
        <v>7</v>
      </c>
      <c r="B14" s="23"/>
      <c r="C14" s="23"/>
      <c r="D14" s="23"/>
      <c r="E14" s="23"/>
      <c r="F14" s="26">
        <v>0.65</v>
      </c>
    </row>
    <row r="16" spans="1:12" x14ac:dyDescent="0.25">
      <c r="A16" s="5" t="s">
        <v>8</v>
      </c>
      <c r="B16" s="5"/>
      <c r="C16" s="6"/>
      <c r="D16" s="6"/>
      <c r="E16" s="7"/>
      <c r="F16" s="6"/>
      <c r="G16" s="6"/>
    </row>
    <row r="17" spans="1:10" x14ac:dyDescent="0.25">
      <c r="A17" s="5" t="s">
        <v>9</v>
      </c>
      <c r="B17" s="5"/>
      <c r="C17" s="6"/>
      <c r="D17" s="6"/>
      <c r="E17" s="7"/>
      <c r="F17" s="6"/>
      <c r="G17" s="6"/>
    </row>
    <row r="18" spans="1:10" x14ac:dyDescent="0.25">
      <c r="A18" s="5" t="s">
        <v>10</v>
      </c>
      <c r="B18" s="8"/>
      <c r="F18" s="6"/>
      <c r="G18" s="6"/>
      <c r="J18" s="11"/>
    </row>
    <row r="19" spans="1:10" x14ac:dyDescent="0.25">
      <c r="A19" s="5" t="s">
        <v>11</v>
      </c>
      <c r="B19" s="14" t="s">
        <v>12</v>
      </c>
      <c r="C19" s="13"/>
      <c r="D19" s="13"/>
      <c r="E19" s="13"/>
      <c r="F19" s="22"/>
      <c r="G19" s="6"/>
    </row>
    <row r="20" spans="1:10" x14ac:dyDescent="0.25">
      <c r="A20" s="9"/>
      <c r="B20" s="12"/>
    </row>
    <row r="21" spans="1:10" x14ac:dyDescent="0.25">
      <c r="A21" s="10" t="s">
        <v>13</v>
      </c>
      <c r="B21" s="10"/>
    </row>
    <row r="23" spans="1:10" x14ac:dyDescent="0.25">
      <c r="A23" s="13" t="s">
        <v>14</v>
      </c>
    </row>
    <row r="46" spans="5:5" x14ac:dyDescent="0.25">
      <c r="E46" t="s">
        <v>15</v>
      </c>
    </row>
  </sheetData>
  <hyperlinks>
    <hyperlink ref="B19" r:id="rId1" xr:uid="{1BE90E32-9CC4-4470-8354-0FBC6629C86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8F57-5CF8-4315-8F22-22FD72196C52}">
  <dimension ref="A1:H16"/>
  <sheetViews>
    <sheetView tabSelected="1" workbookViewId="0">
      <selection activeCell="B13" sqref="B13"/>
    </sheetView>
  </sheetViews>
  <sheetFormatPr defaultRowHeight="15" x14ac:dyDescent="0.25"/>
  <cols>
    <col min="1" max="1" width="10.85546875" customWidth="1"/>
    <col min="2" max="2" width="12.7109375" customWidth="1"/>
    <col min="3" max="3" width="19.42578125" customWidth="1"/>
    <col min="4" max="4" width="18.85546875" customWidth="1"/>
    <col min="5" max="6" width="12.85546875" customWidth="1"/>
  </cols>
  <sheetData>
    <row r="1" spans="1:8" ht="20.25" thickBot="1" x14ac:dyDescent="0.35">
      <c r="A1" s="1" t="s">
        <v>16</v>
      </c>
      <c r="B1" s="1"/>
      <c r="C1" s="1"/>
      <c r="D1" s="1"/>
      <c r="E1" s="1"/>
      <c r="F1" s="1"/>
      <c r="G1" s="1"/>
    </row>
    <row r="2" spans="1:8" ht="30.75" thickTop="1" x14ac:dyDescent="0.25">
      <c r="A2" s="29" t="s">
        <v>1</v>
      </c>
      <c r="B2" s="29" t="s">
        <v>17</v>
      </c>
      <c r="C2" s="29" t="s">
        <v>18</v>
      </c>
      <c r="D2" s="29" t="s">
        <v>19</v>
      </c>
      <c r="E2" s="29" t="s">
        <v>20</v>
      </c>
      <c r="F2" s="29" t="s">
        <v>21</v>
      </c>
      <c r="G2" s="29" t="s">
        <v>22</v>
      </c>
    </row>
    <row r="3" spans="1:8" x14ac:dyDescent="0.25">
      <c r="A3" s="27">
        <v>2019</v>
      </c>
      <c r="B3" s="24">
        <v>295500</v>
      </c>
      <c r="C3" s="24">
        <v>160000</v>
      </c>
      <c r="D3" s="24">
        <v>78000</v>
      </c>
      <c r="E3" s="24">
        <v>57000</v>
      </c>
      <c r="F3" s="24">
        <v>51000</v>
      </c>
      <c r="G3" s="25">
        <f>SUM(B3:F3)</f>
        <v>641500</v>
      </c>
    </row>
    <row r="4" spans="1:8" x14ac:dyDescent="0.25">
      <c r="A4" s="27">
        <v>2020</v>
      </c>
      <c r="B4" s="24">
        <v>296000</v>
      </c>
      <c r="C4" s="24">
        <v>162000</v>
      </c>
      <c r="D4" s="24">
        <v>78000</v>
      </c>
      <c r="E4" s="24">
        <v>58000</v>
      </c>
      <c r="F4" s="24">
        <v>48000</v>
      </c>
      <c r="G4" s="25">
        <f t="shared" ref="G4:G5" si="0">SUM(B4:F4)</f>
        <v>642000</v>
      </c>
    </row>
    <row r="5" spans="1:8" x14ac:dyDescent="0.25">
      <c r="A5" s="27">
        <v>2021</v>
      </c>
      <c r="B5" s="24">
        <v>347000</v>
      </c>
      <c r="C5" s="24">
        <v>158000</v>
      </c>
      <c r="D5" s="24">
        <v>81000</v>
      </c>
      <c r="E5" s="24">
        <v>57000</v>
      </c>
      <c r="F5" s="24">
        <v>50000</v>
      </c>
      <c r="G5" s="25">
        <f t="shared" si="0"/>
        <v>693000</v>
      </c>
    </row>
    <row r="6" spans="1:8" x14ac:dyDescent="0.25">
      <c r="A6" s="27">
        <v>2022</v>
      </c>
      <c r="B6" s="24">
        <v>305000</v>
      </c>
      <c r="C6" s="24">
        <v>139000</v>
      </c>
      <c r="D6" s="24">
        <v>81000</v>
      </c>
      <c r="E6" s="24">
        <v>53000</v>
      </c>
      <c r="F6" s="24">
        <v>29000</v>
      </c>
      <c r="G6" s="25">
        <f t="shared" ref="G6" si="1">SUM(B6:F6)</f>
        <v>607000</v>
      </c>
    </row>
    <row r="7" spans="1:8" x14ac:dyDescent="0.25">
      <c r="A7" s="27">
        <v>2023</v>
      </c>
      <c r="B7" s="24">
        <v>335000</v>
      </c>
      <c r="C7" s="24">
        <v>147000</v>
      </c>
      <c r="D7" s="24">
        <v>81000</v>
      </c>
      <c r="E7" s="24">
        <v>45000</v>
      </c>
      <c r="F7" s="24">
        <v>33000</v>
      </c>
      <c r="G7" s="25">
        <f>SUM(B7:F7)</f>
        <v>641000</v>
      </c>
    </row>
    <row r="9" spans="1:8" x14ac:dyDescent="0.25">
      <c r="A9" t="s">
        <v>23</v>
      </c>
    </row>
    <row r="11" spans="1:8" x14ac:dyDescent="0.25">
      <c r="A11" s="13" t="s">
        <v>8</v>
      </c>
      <c r="B11" s="13"/>
      <c r="C11" s="13"/>
      <c r="D11" s="13"/>
      <c r="E11" s="13"/>
      <c r="F11" s="13"/>
      <c r="G11" s="13"/>
      <c r="H11" s="13"/>
    </row>
    <row r="12" spans="1:8" x14ac:dyDescent="0.25">
      <c r="A12" s="13" t="s">
        <v>24</v>
      </c>
      <c r="B12" s="13"/>
      <c r="C12" s="13"/>
      <c r="D12" s="13"/>
      <c r="E12" s="13"/>
      <c r="F12" s="13"/>
      <c r="G12" s="13"/>
      <c r="H12" s="13"/>
    </row>
    <row r="13" spans="1:8" x14ac:dyDescent="0.25">
      <c r="A13" s="13" t="s">
        <v>25</v>
      </c>
      <c r="B13" s="14" t="s">
        <v>26</v>
      </c>
      <c r="C13" s="13"/>
      <c r="D13" s="13"/>
      <c r="E13" s="13"/>
      <c r="F13" s="13"/>
      <c r="G13" s="13"/>
      <c r="H13" s="13"/>
    </row>
    <row r="15" spans="1:8" x14ac:dyDescent="0.25">
      <c r="A15" s="13" t="s">
        <v>14</v>
      </c>
    </row>
    <row r="16" spans="1:8" x14ac:dyDescent="0.25">
      <c r="B16" s="17"/>
      <c r="C16" s="17"/>
      <c r="D16" s="17"/>
      <c r="E16" s="17"/>
      <c r="F16" s="17"/>
    </row>
  </sheetData>
  <hyperlinks>
    <hyperlink ref="B13" r:id="rId1" xr:uid="{0631CF1E-566E-4490-8C15-B1BAB6FB751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EA6A-6D82-4818-ADF2-5B063E9ADD9B}">
  <dimension ref="A1:Q16"/>
  <sheetViews>
    <sheetView topLeftCell="A6" workbookViewId="0">
      <selection activeCell="L23" sqref="L23"/>
    </sheetView>
  </sheetViews>
  <sheetFormatPr defaultRowHeight="15" x14ac:dyDescent="0.25"/>
  <cols>
    <col min="1" max="1" width="11" customWidth="1"/>
    <col min="2" max="2" width="14.7109375" customWidth="1"/>
    <col min="3" max="3" width="23.5703125" customWidth="1"/>
    <col min="4" max="4" width="11.42578125" bestFit="1" customWidth="1"/>
  </cols>
  <sheetData>
    <row r="1" spans="1:17" ht="20.25" thickBot="1" x14ac:dyDescent="0.35">
      <c r="A1" s="1" t="s">
        <v>27</v>
      </c>
      <c r="B1" s="1"/>
      <c r="C1" s="1"/>
      <c r="D1" s="1"/>
      <c r="E1" s="1"/>
    </row>
    <row r="2" spans="1:17" ht="15.75" thickTop="1" x14ac:dyDescent="0.25">
      <c r="A2" s="27" t="s">
        <v>1</v>
      </c>
      <c r="B2" s="27" t="s">
        <v>28</v>
      </c>
      <c r="C2" s="27" t="s">
        <v>29</v>
      </c>
      <c r="D2" s="27" t="s">
        <v>22</v>
      </c>
    </row>
    <row r="3" spans="1:17" x14ac:dyDescent="0.25">
      <c r="A3" s="27">
        <v>2015</v>
      </c>
      <c r="B3" s="24">
        <v>126584</v>
      </c>
      <c r="C3" s="24">
        <v>540301.99999999988</v>
      </c>
      <c r="D3" s="24">
        <v>666886</v>
      </c>
    </row>
    <row r="4" spans="1:17" x14ac:dyDescent="0.25">
      <c r="A4" s="27">
        <v>2016</v>
      </c>
      <c r="B4" s="24">
        <v>124071</v>
      </c>
      <c r="C4" s="24">
        <v>499835.5</v>
      </c>
      <c r="D4" s="24">
        <v>623906.5</v>
      </c>
    </row>
    <row r="5" spans="1:17" x14ac:dyDescent="0.25">
      <c r="A5" s="27">
        <v>2017</v>
      </c>
      <c r="B5" s="24">
        <v>130479.99999999999</v>
      </c>
      <c r="C5" s="24">
        <v>397000</v>
      </c>
      <c r="D5" s="24">
        <v>527000</v>
      </c>
    </row>
    <row r="6" spans="1:17" x14ac:dyDescent="0.25">
      <c r="A6" s="27">
        <v>2018</v>
      </c>
      <c r="B6" s="24">
        <v>177926</v>
      </c>
      <c r="C6" s="24">
        <v>417413.00000000006</v>
      </c>
      <c r="D6" s="24">
        <v>595339</v>
      </c>
    </row>
    <row r="7" spans="1:17" x14ac:dyDescent="0.25">
      <c r="A7" s="27">
        <v>2019</v>
      </c>
      <c r="B7" s="24">
        <v>185628</v>
      </c>
      <c r="C7" s="24">
        <v>506372</v>
      </c>
      <c r="D7" s="24">
        <v>692000</v>
      </c>
    </row>
    <row r="8" spans="1:17" x14ac:dyDescent="0.25">
      <c r="A8" s="27">
        <v>2020</v>
      </c>
      <c r="B8" s="24">
        <v>191953</v>
      </c>
      <c r="C8" s="24">
        <v>425965</v>
      </c>
      <c r="D8" s="24">
        <v>617918</v>
      </c>
    </row>
    <row r="9" spans="1:17" x14ac:dyDescent="0.25">
      <c r="A9" s="27">
        <v>2021</v>
      </c>
      <c r="B9" s="24">
        <v>232482</v>
      </c>
      <c r="C9" s="24">
        <v>452691.00000000006</v>
      </c>
      <c r="D9" s="24">
        <v>685173</v>
      </c>
      <c r="Q9" s="31"/>
    </row>
    <row r="10" spans="1:17" x14ac:dyDescent="0.25">
      <c r="A10" s="27">
        <v>2022</v>
      </c>
      <c r="B10" s="24">
        <v>245359</v>
      </c>
      <c r="C10" s="24">
        <f>D10-B10</f>
        <v>471894</v>
      </c>
      <c r="D10" s="24">
        <v>717253</v>
      </c>
    </row>
    <row r="11" spans="1:17" x14ac:dyDescent="0.25">
      <c r="A11" s="27">
        <v>2023</v>
      </c>
      <c r="B11" s="24">
        <v>240305</v>
      </c>
      <c r="C11" s="24">
        <f>D11-B11</f>
        <v>531674</v>
      </c>
      <c r="D11" s="24">
        <v>771979</v>
      </c>
      <c r="E11" s="31"/>
    </row>
    <row r="13" spans="1:17" x14ac:dyDescent="0.25">
      <c r="A13" s="5" t="s">
        <v>8</v>
      </c>
      <c r="B13" s="5"/>
      <c r="C13" s="6"/>
      <c r="D13" s="6"/>
      <c r="E13" s="7"/>
      <c r="F13" s="6"/>
    </row>
    <row r="14" spans="1:17" x14ac:dyDescent="0.25">
      <c r="A14" s="5" t="s">
        <v>30</v>
      </c>
      <c r="B14" s="5"/>
      <c r="C14" s="6"/>
      <c r="D14" s="6"/>
      <c r="E14" s="7"/>
      <c r="F14" s="6"/>
    </row>
    <row r="16" spans="1:17" x14ac:dyDescent="0.25">
      <c r="A16" s="13" t="s">
        <v>14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4024-4112-4482-8E2B-1BD936CBA494}">
  <dimension ref="A1:G16"/>
  <sheetViews>
    <sheetView topLeftCell="A8" workbookViewId="0">
      <selection activeCell="O26" sqref="O26"/>
    </sheetView>
  </sheetViews>
  <sheetFormatPr defaultRowHeight="15" x14ac:dyDescent="0.25"/>
  <cols>
    <col min="1" max="1" width="11.7109375" customWidth="1"/>
    <col min="2" max="2" width="16.140625" customWidth="1"/>
    <col min="3" max="3" width="14.85546875" customWidth="1"/>
    <col min="4" max="4" width="11.42578125" bestFit="1" customWidth="1"/>
  </cols>
  <sheetData>
    <row r="1" spans="1:7" ht="20.25" thickBot="1" x14ac:dyDescent="0.35">
      <c r="A1" s="1" t="s">
        <v>31</v>
      </c>
      <c r="B1" s="1"/>
      <c r="C1" s="1"/>
      <c r="D1" s="1"/>
      <c r="E1" s="1"/>
      <c r="F1" s="1"/>
      <c r="G1" s="21"/>
    </row>
    <row r="2" spans="1:7" ht="30.75" thickTop="1" x14ac:dyDescent="0.25">
      <c r="A2" s="29" t="s">
        <v>1</v>
      </c>
      <c r="B2" s="29" t="s">
        <v>28</v>
      </c>
      <c r="C2" s="29" t="s">
        <v>29</v>
      </c>
      <c r="D2" s="29" t="s">
        <v>22</v>
      </c>
    </row>
    <row r="3" spans="1:7" x14ac:dyDescent="0.25">
      <c r="A3" s="27">
        <v>2015</v>
      </c>
      <c r="B3" s="24">
        <v>214448</v>
      </c>
      <c r="C3" s="24">
        <v>393615</v>
      </c>
      <c r="D3" s="24">
        <v>608063</v>
      </c>
    </row>
    <row r="4" spans="1:7" x14ac:dyDescent="0.25">
      <c r="A4" s="27">
        <v>2016</v>
      </c>
      <c r="B4" s="24">
        <v>231187</v>
      </c>
      <c r="C4" s="24">
        <v>298292.00000000006</v>
      </c>
      <c r="D4" s="24">
        <v>529479</v>
      </c>
    </row>
    <row r="5" spans="1:7" x14ac:dyDescent="0.25">
      <c r="A5" s="27">
        <v>2017</v>
      </c>
      <c r="B5" s="24">
        <v>238693</v>
      </c>
      <c r="C5" s="24">
        <v>98000</v>
      </c>
      <c r="D5" s="24">
        <v>337000</v>
      </c>
    </row>
    <row r="6" spans="1:7" x14ac:dyDescent="0.25">
      <c r="A6" s="27">
        <v>2018</v>
      </c>
      <c r="B6" s="24">
        <v>221813</v>
      </c>
      <c r="C6" s="24">
        <v>103566.00000000003</v>
      </c>
      <c r="D6" s="24">
        <v>325379</v>
      </c>
    </row>
    <row r="7" spans="1:7" x14ac:dyDescent="0.25">
      <c r="A7" s="27">
        <v>2019</v>
      </c>
      <c r="B7" s="24">
        <v>255927</v>
      </c>
      <c r="C7" s="24">
        <v>190000</v>
      </c>
      <c r="D7" s="24">
        <v>446000</v>
      </c>
    </row>
    <row r="8" spans="1:7" x14ac:dyDescent="0.25">
      <c r="A8" s="27">
        <v>2020</v>
      </c>
      <c r="B8" s="24">
        <v>252233</v>
      </c>
      <c r="C8" s="24">
        <v>187691</v>
      </c>
      <c r="D8" s="24">
        <v>439924</v>
      </c>
    </row>
    <row r="9" spans="1:7" x14ac:dyDescent="0.25">
      <c r="A9" s="27">
        <v>2021</v>
      </c>
      <c r="B9" s="24">
        <v>194905</v>
      </c>
      <c r="C9" s="24">
        <v>171378</v>
      </c>
      <c r="D9" s="24">
        <v>366283</v>
      </c>
    </row>
    <row r="10" spans="1:7" x14ac:dyDescent="0.25">
      <c r="A10" s="27">
        <v>2022</v>
      </c>
      <c r="B10" s="24">
        <v>182988</v>
      </c>
      <c r="C10" s="24">
        <f>D10-B10</f>
        <v>100595</v>
      </c>
      <c r="D10" s="24">
        <v>283583</v>
      </c>
    </row>
    <row r="11" spans="1:7" x14ac:dyDescent="0.25">
      <c r="A11" s="27">
        <v>2023</v>
      </c>
      <c r="B11" s="24">
        <v>171072</v>
      </c>
      <c r="C11" s="24">
        <f>D11-B11</f>
        <v>85157</v>
      </c>
      <c r="D11" s="24">
        <v>256229</v>
      </c>
    </row>
    <row r="12" spans="1:7" x14ac:dyDescent="0.25">
      <c r="B12" s="17"/>
      <c r="C12" s="31"/>
    </row>
    <row r="13" spans="1:7" x14ac:dyDescent="0.25">
      <c r="A13" s="5" t="s">
        <v>8</v>
      </c>
      <c r="B13" s="5"/>
      <c r="C13" s="6"/>
      <c r="D13" s="6"/>
      <c r="E13" s="7"/>
      <c r="F13" s="6"/>
    </row>
    <row r="14" spans="1:7" x14ac:dyDescent="0.25">
      <c r="A14" s="5" t="s">
        <v>30</v>
      </c>
      <c r="B14" s="5"/>
      <c r="C14" s="6"/>
      <c r="D14" s="6"/>
      <c r="E14" s="7"/>
      <c r="F14" s="6"/>
    </row>
    <row r="16" spans="1:7" x14ac:dyDescent="0.25">
      <c r="A16" s="13" t="s">
        <v>14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6D0C-A601-4330-B187-745911DAA4E1}">
  <dimension ref="A1:I60"/>
  <sheetViews>
    <sheetView workbookViewId="0">
      <selection activeCell="V30" sqref="V30"/>
    </sheetView>
  </sheetViews>
  <sheetFormatPr defaultRowHeight="15" x14ac:dyDescent="0.25"/>
  <cols>
    <col min="2" max="2" width="13.28515625" customWidth="1"/>
    <col min="3" max="3" width="26.140625" customWidth="1"/>
    <col min="4" max="4" width="20.5703125" customWidth="1"/>
    <col min="5" max="5" width="17.85546875" customWidth="1"/>
    <col min="6" max="6" width="19.140625" customWidth="1"/>
    <col min="7" max="7" width="19.42578125" customWidth="1"/>
  </cols>
  <sheetData>
    <row r="1" spans="1:9" ht="20.25" thickBot="1" x14ac:dyDescent="0.35">
      <c r="A1" s="15" t="s">
        <v>32</v>
      </c>
      <c r="B1" s="15"/>
      <c r="C1" s="15"/>
      <c r="D1" s="15"/>
      <c r="E1" s="15"/>
      <c r="F1" s="15"/>
      <c r="G1" s="15"/>
      <c r="H1" s="21"/>
      <c r="I1" s="21"/>
    </row>
    <row r="2" spans="1:9" s="3" customFormat="1" ht="32.25" customHeight="1" thickTop="1" x14ac:dyDescent="0.25">
      <c r="A2" s="29" t="s">
        <v>1</v>
      </c>
      <c r="B2" s="29" t="s">
        <v>33</v>
      </c>
      <c r="C2" s="29" t="s">
        <v>34</v>
      </c>
      <c r="D2" s="29" t="s">
        <v>35</v>
      </c>
      <c r="E2" s="29" t="s">
        <v>36</v>
      </c>
      <c r="F2" s="29" t="s">
        <v>37</v>
      </c>
      <c r="G2" s="29" t="s">
        <v>38</v>
      </c>
    </row>
    <row r="3" spans="1:9" x14ac:dyDescent="0.25">
      <c r="A3" s="27">
        <v>2009</v>
      </c>
      <c r="B3" s="23">
        <f t="shared" ref="B3:D4" si="0">SUM(B22)</f>
        <v>10</v>
      </c>
      <c r="C3" s="23">
        <f t="shared" si="0"/>
        <v>17</v>
      </c>
      <c r="D3" s="23">
        <f t="shared" si="0"/>
        <v>6</v>
      </c>
      <c r="E3" s="27">
        <f>SUM(B3:D3)</f>
        <v>33</v>
      </c>
      <c r="F3" s="23"/>
      <c r="G3" s="23">
        <f>SUM(E3:F3)</f>
        <v>33</v>
      </c>
    </row>
    <row r="4" spans="1:9" x14ac:dyDescent="0.25">
      <c r="A4" s="27">
        <v>2010</v>
      </c>
      <c r="B4" s="23">
        <f t="shared" si="0"/>
        <v>11</v>
      </c>
      <c r="C4" s="23">
        <f t="shared" si="0"/>
        <v>18</v>
      </c>
      <c r="D4" s="23">
        <f t="shared" si="0"/>
        <v>9</v>
      </c>
      <c r="E4" s="27">
        <f t="shared" ref="E4:E16" si="1">SUM(B4:D4)</f>
        <v>38</v>
      </c>
      <c r="F4" s="23"/>
      <c r="G4" s="23">
        <f t="shared" ref="G4:G16" si="2">SUM(E4:F4)</f>
        <v>38</v>
      </c>
    </row>
    <row r="5" spans="1:9" x14ac:dyDescent="0.25">
      <c r="A5" s="27">
        <v>2011</v>
      </c>
      <c r="B5" s="23">
        <f t="shared" ref="B5:D16" si="3">SUM(B24,B41)</f>
        <v>11</v>
      </c>
      <c r="C5" s="23">
        <f t="shared" si="3"/>
        <v>18</v>
      </c>
      <c r="D5" s="23">
        <f t="shared" si="3"/>
        <v>8</v>
      </c>
      <c r="E5" s="27">
        <f t="shared" si="1"/>
        <v>37</v>
      </c>
      <c r="F5" s="23">
        <f t="shared" ref="F5:F18" si="4">F24</f>
        <v>39</v>
      </c>
      <c r="G5" s="23">
        <f t="shared" si="2"/>
        <v>76</v>
      </c>
    </row>
    <row r="6" spans="1:9" x14ac:dyDescent="0.25">
      <c r="A6" s="27">
        <v>2012</v>
      </c>
      <c r="B6" s="23">
        <f t="shared" si="3"/>
        <v>11</v>
      </c>
      <c r="C6" s="23">
        <f t="shared" si="3"/>
        <v>18</v>
      </c>
      <c r="D6" s="23">
        <f t="shared" si="3"/>
        <v>12</v>
      </c>
      <c r="E6" s="27">
        <f t="shared" si="1"/>
        <v>41</v>
      </c>
      <c r="F6" s="23">
        <f t="shared" si="4"/>
        <v>40</v>
      </c>
      <c r="G6" s="23">
        <f t="shared" si="2"/>
        <v>81</v>
      </c>
    </row>
    <row r="7" spans="1:9" x14ac:dyDescent="0.25">
      <c r="A7" s="27">
        <v>2013</v>
      </c>
      <c r="B7" s="23">
        <f t="shared" si="3"/>
        <v>13</v>
      </c>
      <c r="C7" s="23">
        <f t="shared" si="3"/>
        <v>18</v>
      </c>
      <c r="D7" s="23">
        <f t="shared" si="3"/>
        <v>14</v>
      </c>
      <c r="E7" s="27">
        <f t="shared" si="1"/>
        <v>45</v>
      </c>
      <c r="F7" s="23">
        <f t="shared" si="4"/>
        <v>40</v>
      </c>
      <c r="G7" s="23">
        <f t="shared" si="2"/>
        <v>85</v>
      </c>
    </row>
    <row r="8" spans="1:9" x14ac:dyDescent="0.25">
      <c r="A8" s="27">
        <v>2014</v>
      </c>
      <c r="B8" s="23">
        <f t="shared" si="3"/>
        <v>14</v>
      </c>
      <c r="C8" s="23">
        <f t="shared" si="3"/>
        <v>19</v>
      </c>
      <c r="D8" s="23">
        <f t="shared" si="3"/>
        <v>18</v>
      </c>
      <c r="E8" s="27">
        <f t="shared" si="1"/>
        <v>51</v>
      </c>
      <c r="F8" s="23">
        <f t="shared" si="4"/>
        <v>40</v>
      </c>
      <c r="G8" s="23">
        <f t="shared" si="2"/>
        <v>91</v>
      </c>
    </row>
    <row r="9" spans="1:9" x14ac:dyDescent="0.25">
      <c r="A9" s="27">
        <v>2015</v>
      </c>
      <c r="B9" s="23">
        <f t="shared" si="3"/>
        <v>13</v>
      </c>
      <c r="C9" s="23">
        <f t="shared" si="3"/>
        <v>18</v>
      </c>
      <c r="D9" s="23">
        <f t="shared" si="3"/>
        <v>21</v>
      </c>
      <c r="E9" s="27">
        <f t="shared" si="1"/>
        <v>52</v>
      </c>
      <c r="F9" s="23">
        <f t="shared" si="4"/>
        <v>40</v>
      </c>
      <c r="G9" s="23">
        <f t="shared" si="2"/>
        <v>92</v>
      </c>
    </row>
    <row r="10" spans="1:9" x14ac:dyDescent="0.25">
      <c r="A10" s="28">
        <v>2016</v>
      </c>
      <c r="B10" s="23">
        <f>SUM(B29,B46)</f>
        <v>18</v>
      </c>
      <c r="C10" s="23">
        <f t="shared" si="3"/>
        <v>20</v>
      </c>
      <c r="D10" s="23">
        <f t="shared" si="3"/>
        <v>26</v>
      </c>
      <c r="E10" s="27">
        <f t="shared" si="1"/>
        <v>64</v>
      </c>
      <c r="F10" s="23">
        <f t="shared" si="4"/>
        <v>36</v>
      </c>
      <c r="G10" s="23">
        <f t="shared" si="2"/>
        <v>100</v>
      </c>
    </row>
    <row r="11" spans="1:9" x14ac:dyDescent="0.25">
      <c r="A11" s="27">
        <v>2017</v>
      </c>
      <c r="B11" s="23">
        <f t="shared" si="3"/>
        <v>18</v>
      </c>
      <c r="C11" s="23">
        <f t="shared" si="3"/>
        <v>20</v>
      </c>
      <c r="D11" s="23">
        <f t="shared" si="3"/>
        <v>30</v>
      </c>
      <c r="E11" s="27">
        <f t="shared" si="1"/>
        <v>68</v>
      </c>
      <c r="F11" s="23">
        <f t="shared" si="4"/>
        <v>33</v>
      </c>
      <c r="G11" s="23">
        <f t="shared" si="2"/>
        <v>101</v>
      </c>
    </row>
    <row r="12" spans="1:9" x14ac:dyDescent="0.25">
      <c r="A12" s="27">
        <v>2018</v>
      </c>
      <c r="B12" s="23">
        <f t="shared" si="3"/>
        <v>18</v>
      </c>
      <c r="C12" s="23">
        <f t="shared" si="3"/>
        <v>20</v>
      </c>
      <c r="D12" s="23">
        <f t="shared" si="3"/>
        <v>30</v>
      </c>
      <c r="E12" s="27">
        <f t="shared" si="1"/>
        <v>68</v>
      </c>
      <c r="F12" s="23">
        <f t="shared" si="4"/>
        <v>33</v>
      </c>
      <c r="G12" s="23">
        <f t="shared" si="2"/>
        <v>101</v>
      </c>
    </row>
    <row r="13" spans="1:9" x14ac:dyDescent="0.25">
      <c r="A13" s="27">
        <v>2019</v>
      </c>
      <c r="B13" s="23">
        <f t="shared" si="3"/>
        <v>19</v>
      </c>
      <c r="C13" s="23">
        <f t="shared" si="3"/>
        <v>21</v>
      </c>
      <c r="D13" s="23">
        <f t="shared" si="3"/>
        <v>26</v>
      </c>
      <c r="E13" s="27">
        <f t="shared" si="1"/>
        <v>66</v>
      </c>
      <c r="F13" s="23">
        <f t="shared" si="4"/>
        <v>33</v>
      </c>
      <c r="G13" s="23">
        <f t="shared" si="2"/>
        <v>99</v>
      </c>
    </row>
    <row r="14" spans="1:9" x14ac:dyDescent="0.25">
      <c r="A14" s="27">
        <v>2020</v>
      </c>
      <c r="B14" s="23">
        <f t="shared" si="3"/>
        <v>22</v>
      </c>
      <c r="C14" s="23">
        <f t="shared" si="3"/>
        <v>20</v>
      </c>
      <c r="D14" s="23">
        <f t="shared" si="3"/>
        <v>28</v>
      </c>
      <c r="E14" s="27">
        <f t="shared" si="1"/>
        <v>70</v>
      </c>
      <c r="F14" s="23">
        <f t="shared" si="4"/>
        <v>33</v>
      </c>
      <c r="G14" s="23">
        <f t="shared" si="2"/>
        <v>103</v>
      </c>
    </row>
    <row r="15" spans="1:9" x14ac:dyDescent="0.25">
      <c r="A15" s="27">
        <v>2021</v>
      </c>
      <c r="B15" s="23">
        <f t="shared" si="3"/>
        <v>25</v>
      </c>
      <c r="C15" s="23">
        <f t="shared" si="3"/>
        <v>18</v>
      </c>
      <c r="D15" s="23">
        <f t="shared" si="3"/>
        <v>27</v>
      </c>
      <c r="E15" s="27">
        <f t="shared" si="1"/>
        <v>70</v>
      </c>
      <c r="F15" s="23">
        <f t="shared" si="4"/>
        <v>34</v>
      </c>
      <c r="G15" s="23">
        <f t="shared" si="2"/>
        <v>104</v>
      </c>
      <c r="I15" s="2"/>
    </row>
    <row r="16" spans="1:9" x14ac:dyDescent="0.25">
      <c r="A16" s="27">
        <v>2022</v>
      </c>
      <c r="B16" s="23">
        <f t="shared" si="3"/>
        <v>29</v>
      </c>
      <c r="C16" s="23">
        <f t="shared" si="3"/>
        <v>18</v>
      </c>
      <c r="D16" s="23">
        <f t="shared" si="3"/>
        <v>27</v>
      </c>
      <c r="E16" s="27">
        <f t="shared" si="1"/>
        <v>74</v>
      </c>
      <c r="F16" s="23">
        <f t="shared" si="4"/>
        <v>34</v>
      </c>
      <c r="G16" s="23">
        <f t="shared" si="2"/>
        <v>108</v>
      </c>
    </row>
    <row r="17" spans="1:9" x14ac:dyDescent="0.25">
      <c r="A17" s="27">
        <v>2023</v>
      </c>
      <c r="B17" s="23">
        <f>SUM(B36,B53)</f>
        <v>34</v>
      </c>
      <c r="C17" s="23">
        <f>SUM(C36,C53)</f>
        <v>17</v>
      </c>
      <c r="D17" s="23">
        <f>SUM(D36+D53)</f>
        <v>28</v>
      </c>
      <c r="E17" s="27">
        <f>SUM(B17:D17)</f>
        <v>79</v>
      </c>
      <c r="F17" s="23">
        <f t="shared" si="4"/>
        <v>34</v>
      </c>
      <c r="G17" s="23">
        <f t="shared" ref="G17" si="5">SUM(E17:F17)</f>
        <v>113</v>
      </c>
    </row>
    <row r="18" spans="1:9" x14ac:dyDescent="0.25">
      <c r="A18" s="27">
        <v>2024</v>
      </c>
      <c r="B18" s="23">
        <f>SUM(B37+B54)</f>
        <v>33</v>
      </c>
      <c r="C18" s="23">
        <f>SUM(C37+C54)</f>
        <v>19</v>
      </c>
      <c r="D18" s="23">
        <f t="shared" ref="D18" si="6">SUM(D37+D54)</f>
        <v>26</v>
      </c>
      <c r="E18" s="27">
        <f>SUM(E37+E54)</f>
        <v>78</v>
      </c>
      <c r="F18" s="23">
        <f t="shared" si="4"/>
        <v>34</v>
      </c>
      <c r="G18" s="23">
        <f>SUM(E18:F18)</f>
        <v>112</v>
      </c>
      <c r="I18" s="18"/>
    </row>
    <row r="20" spans="1:9" ht="20.25" thickBot="1" x14ac:dyDescent="0.35">
      <c r="A20" s="15" t="s">
        <v>39</v>
      </c>
      <c r="B20" s="15"/>
      <c r="C20" s="15"/>
      <c r="D20" s="15"/>
      <c r="E20" s="15"/>
      <c r="F20" s="15"/>
      <c r="G20" s="15"/>
    </row>
    <row r="21" spans="1:9" ht="35.25" customHeight="1" thickTop="1" x14ac:dyDescent="0.25">
      <c r="A21" s="29" t="s">
        <v>1</v>
      </c>
      <c r="B21" s="29" t="s">
        <v>33</v>
      </c>
      <c r="C21" s="29" t="s">
        <v>34</v>
      </c>
      <c r="D21" s="29" t="s">
        <v>35</v>
      </c>
      <c r="E21" s="29" t="s">
        <v>36</v>
      </c>
      <c r="F21" s="29" t="s">
        <v>37</v>
      </c>
      <c r="G21" s="29" t="s">
        <v>38</v>
      </c>
    </row>
    <row r="22" spans="1:9" x14ac:dyDescent="0.25">
      <c r="A22" s="27">
        <v>2009</v>
      </c>
      <c r="B22" s="23">
        <v>10</v>
      </c>
      <c r="C22" s="23">
        <v>17</v>
      </c>
      <c r="D22" s="23">
        <v>6</v>
      </c>
      <c r="E22" s="27">
        <f>SUM(B22:D22)</f>
        <v>33</v>
      </c>
      <c r="F22" s="23"/>
      <c r="G22" s="23">
        <f>SUM(E22:F22)</f>
        <v>33</v>
      </c>
    </row>
    <row r="23" spans="1:9" x14ac:dyDescent="0.25">
      <c r="A23" s="27">
        <v>2010</v>
      </c>
      <c r="B23" s="23">
        <v>11</v>
      </c>
      <c r="C23" s="23">
        <v>18</v>
      </c>
      <c r="D23" s="23">
        <v>9</v>
      </c>
      <c r="E23" s="27">
        <f t="shared" ref="E23:E35" si="7">SUM(B23:D23)</f>
        <v>38</v>
      </c>
      <c r="F23" s="23"/>
      <c r="G23" s="23">
        <f t="shared" ref="G23:G35" si="8">SUM(E23:F23)</f>
        <v>38</v>
      </c>
    </row>
    <row r="24" spans="1:9" x14ac:dyDescent="0.25">
      <c r="A24" s="27">
        <v>2011</v>
      </c>
      <c r="B24" s="23">
        <v>10</v>
      </c>
      <c r="C24" s="23">
        <v>18</v>
      </c>
      <c r="D24" s="23">
        <v>8</v>
      </c>
      <c r="E24" s="27">
        <f t="shared" si="7"/>
        <v>36</v>
      </c>
      <c r="F24" s="23">
        <v>39</v>
      </c>
      <c r="G24" s="23">
        <f t="shared" si="8"/>
        <v>75</v>
      </c>
    </row>
    <row r="25" spans="1:9" x14ac:dyDescent="0.25">
      <c r="A25" s="27">
        <v>2012</v>
      </c>
      <c r="B25" s="23">
        <v>10</v>
      </c>
      <c r="C25" s="23">
        <v>16</v>
      </c>
      <c r="D25" s="23">
        <v>12</v>
      </c>
      <c r="E25" s="27">
        <f t="shared" si="7"/>
        <v>38</v>
      </c>
      <c r="F25" s="23">
        <v>40</v>
      </c>
      <c r="G25" s="23">
        <f t="shared" si="8"/>
        <v>78</v>
      </c>
    </row>
    <row r="26" spans="1:9" x14ac:dyDescent="0.25">
      <c r="A26" s="27">
        <v>2013</v>
      </c>
      <c r="B26" s="23">
        <v>12</v>
      </c>
      <c r="C26" s="23">
        <v>16</v>
      </c>
      <c r="D26" s="23">
        <v>13</v>
      </c>
      <c r="E26" s="27">
        <f t="shared" si="7"/>
        <v>41</v>
      </c>
      <c r="F26" s="23">
        <v>40</v>
      </c>
      <c r="G26" s="23">
        <f t="shared" si="8"/>
        <v>81</v>
      </c>
    </row>
    <row r="27" spans="1:9" x14ac:dyDescent="0.25">
      <c r="A27" s="27">
        <v>2014</v>
      </c>
      <c r="B27" s="23">
        <v>12</v>
      </c>
      <c r="C27" s="23">
        <v>17</v>
      </c>
      <c r="D27" s="23">
        <v>14</v>
      </c>
      <c r="E27" s="27">
        <f t="shared" si="7"/>
        <v>43</v>
      </c>
      <c r="F27" s="23">
        <v>40</v>
      </c>
      <c r="G27" s="23">
        <f t="shared" si="8"/>
        <v>83</v>
      </c>
    </row>
    <row r="28" spans="1:9" x14ac:dyDescent="0.25">
      <c r="A28" s="27">
        <v>2015</v>
      </c>
      <c r="B28" s="23">
        <v>11</v>
      </c>
      <c r="C28" s="23">
        <v>16</v>
      </c>
      <c r="D28" s="23">
        <v>17</v>
      </c>
      <c r="E28" s="27">
        <f t="shared" si="7"/>
        <v>44</v>
      </c>
      <c r="F28" s="23">
        <v>40</v>
      </c>
      <c r="G28" s="23">
        <f t="shared" si="8"/>
        <v>84</v>
      </c>
    </row>
    <row r="29" spans="1:9" x14ac:dyDescent="0.25">
      <c r="A29" s="28">
        <v>2016</v>
      </c>
      <c r="B29" s="23">
        <v>16</v>
      </c>
      <c r="C29" s="23">
        <v>18</v>
      </c>
      <c r="D29" s="23">
        <v>20</v>
      </c>
      <c r="E29" s="27">
        <f t="shared" si="7"/>
        <v>54</v>
      </c>
      <c r="F29" s="23">
        <v>36</v>
      </c>
      <c r="G29" s="23">
        <f t="shared" si="8"/>
        <v>90</v>
      </c>
    </row>
    <row r="30" spans="1:9" x14ac:dyDescent="0.25">
      <c r="A30" s="27">
        <v>2017</v>
      </c>
      <c r="B30" s="23">
        <v>16</v>
      </c>
      <c r="C30" s="23">
        <v>18</v>
      </c>
      <c r="D30" s="23">
        <v>20</v>
      </c>
      <c r="E30" s="27">
        <f t="shared" si="7"/>
        <v>54</v>
      </c>
      <c r="F30" s="23">
        <v>33</v>
      </c>
      <c r="G30" s="23">
        <f t="shared" si="8"/>
        <v>87</v>
      </c>
    </row>
    <row r="31" spans="1:9" x14ac:dyDescent="0.25">
      <c r="A31" s="27">
        <v>2018</v>
      </c>
      <c r="B31" s="23">
        <v>16</v>
      </c>
      <c r="C31" s="23">
        <v>18</v>
      </c>
      <c r="D31" s="23">
        <v>20</v>
      </c>
      <c r="E31" s="27">
        <f t="shared" si="7"/>
        <v>54</v>
      </c>
      <c r="F31" s="23">
        <v>33</v>
      </c>
      <c r="G31" s="23">
        <f t="shared" si="8"/>
        <v>87</v>
      </c>
    </row>
    <row r="32" spans="1:9" x14ac:dyDescent="0.25">
      <c r="A32" s="27">
        <v>2019</v>
      </c>
      <c r="B32" s="23">
        <v>16</v>
      </c>
      <c r="C32" s="23">
        <v>18</v>
      </c>
      <c r="D32" s="23">
        <v>15</v>
      </c>
      <c r="E32" s="27">
        <f t="shared" si="7"/>
        <v>49</v>
      </c>
      <c r="F32" s="23">
        <v>33</v>
      </c>
      <c r="G32" s="23">
        <f t="shared" si="8"/>
        <v>82</v>
      </c>
    </row>
    <row r="33" spans="1:7" x14ac:dyDescent="0.25">
      <c r="A33" s="27">
        <v>2020</v>
      </c>
      <c r="B33" s="23">
        <v>17</v>
      </c>
      <c r="C33" s="23">
        <v>18</v>
      </c>
      <c r="D33" s="23">
        <v>15</v>
      </c>
      <c r="E33" s="27">
        <f t="shared" si="7"/>
        <v>50</v>
      </c>
      <c r="F33" s="23">
        <v>33</v>
      </c>
      <c r="G33" s="23">
        <f t="shared" si="8"/>
        <v>83</v>
      </c>
    </row>
    <row r="34" spans="1:7" x14ac:dyDescent="0.25">
      <c r="A34" s="27">
        <v>2021</v>
      </c>
      <c r="B34" s="23">
        <v>20</v>
      </c>
      <c r="C34" s="23">
        <v>16</v>
      </c>
      <c r="D34" s="23">
        <v>9</v>
      </c>
      <c r="E34" s="27">
        <f t="shared" si="7"/>
        <v>45</v>
      </c>
      <c r="F34" s="23">
        <v>34</v>
      </c>
      <c r="G34" s="23">
        <f t="shared" si="8"/>
        <v>79</v>
      </c>
    </row>
    <row r="35" spans="1:7" x14ac:dyDescent="0.25">
      <c r="A35" s="27">
        <v>2022</v>
      </c>
      <c r="B35" s="23">
        <v>23</v>
      </c>
      <c r="C35" s="23">
        <v>16</v>
      </c>
      <c r="D35" s="23">
        <v>9</v>
      </c>
      <c r="E35" s="27">
        <f t="shared" si="7"/>
        <v>48</v>
      </c>
      <c r="F35" s="23">
        <v>34</v>
      </c>
      <c r="G35" s="23">
        <f t="shared" si="8"/>
        <v>82</v>
      </c>
    </row>
    <row r="36" spans="1:7" x14ac:dyDescent="0.25">
      <c r="A36" s="27">
        <v>2023</v>
      </c>
      <c r="B36" s="23">
        <v>28</v>
      </c>
      <c r="C36" s="23">
        <v>16</v>
      </c>
      <c r="D36" s="23">
        <v>10</v>
      </c>
      <c r="E36" s="27">
        <f t="shared" ref="E36:E37" si="9">SUM(B36:D36)</f>
        <v>54</v>
      </c>
      <c r="F36" s="23">
        <v>34</v>
      </c>
      <c r="G36" s="23">
        <f t="shared" ref="G36:G37" si="10">SUM(E36:F36)</f>
        <v>88</v>
      </c>
    </row>
    <row r="37" spans="1:7" x14ac:dyDescent="0.25">
      <c r="A37" s="27">
        <v>2024</v>
      </c>
      <c r="B37" s="23">
        <v>28</v>
      </c>
      <c r="C37" s="23">
        <v>17</v>
      </c>
      <c r="D37" s="23">
        <v>9</v>
      </c>
      <c r="E37" s="27">
        <f t="shared" si="9"/>
        <v>54</v>
      </c>
      <c r="F37" s="23">
        <v>34</v>
      </c>
      <c r="G37" s="23">
        <f t="shared" si="10"/>
        <v>88</v>
      </c>
    </row>
    <row r="39" spans="1:7" ht="20.25" thickBot="1" x14ac:dyDescent="0.35">
      <c r="A39" s="1" t="s">
        <v>40</v>
      </c>
      <c r="B39" s="1"/>
      <c r="C39" s="20"/>
      <c r="D39" s="20"/>
      <c r="E39" s="20"/>
      <c r="G39" s="21"/>
    </row>
    <row r="40" spans="1:7" ht="15.75" thickTop="1" x14ac:dyDescent="0.25">
      <c r="A40" s="30" t="s">
        <v>1</v>
      </c>
      <c r="B40" s="29" t="s">
        <v>33</v>
      </c>
      <c r="C40" s="29" t="s">
        <v>34</v>
      </c>
      <c r="D40" s="29" t="s">
        <v>35</v>
      </c>
      <c r="E40" s="29" t="s">
        <v>22</v>
      </c>
      <c r="F40" s="19"/>
      <c r="G40" s="16"/>
    </row>
    <row r="41" spans="1:7" x14ac:dyDescent="0.25">
      <c r="A41" s="27">
        <v>2011</v>
      </c>
      <c r="B41" s="23">
        <v>1</v>
      </c>
      <c r="C41" s="23">
        <v>0</v>
      </c>
      <c r="D41" s="23">
        <v>0</v>
      </c>
      <c r="E41" s="27">
        <f>SUM(B41:D41)</f>
        <v>1</v>
      </c>
    </row>
    <row r="42" spans="1:7" x14ac:dyDescent="0.25">
      <c r="A42" s="27">
        <v>2012</v>
      </c>
      <c r="B42" s="23">
        <v>1</v>
      </c>
      <c r="C42" s="23">
        <v>2</v>
      </c>
      <c r="D42" s="23">
        <v>0</v>
      </c>
      <c r="E42" s="27">
        <f t="shared" ref="E42:E52" si="11">SUM(B42:D42)</f>
        <v>3</v>
      </c>
    </row>
    <row r="43" spans="1:7" x14ac:dyDescent="0.25">
      <c r="A43" s="27">
        <v>2013</v>
      </c>
      <c r="B43" s="23">
        <v>1</v>
      </c>
      <c r="C43" s="23">
        <v>2</v>
      </c>
      <c r="D43" s="23">
        <v>1</v>
      </c>
      <c r="E43" s="27">
        <f t="shared" si="11"/>
        <v>4</v>
      </c>
    </row>
    <row r="44" spans="1:7" x14ac:dyDescent="0.25">
      <c r="A44" s="27">
        <v>2014</v>
      </c>
      <c r="B44" s="23">
        <v>2</v>
      </c>
      <c r="C44" s="23">
        <v>2</v>
      </c>
      <c r="D44" s="23">
        <v>4</v>
      </c>
      <c r="E44" s="27">
        <f t="shared" si="11"/>
        <v>8</v>
      </c>
    </row>
    <row r="45" spans="1:7" x14ac:dyDescent="0.25">
      <c r="A45" s="27">
        <v>2015</v>
      </c>
      <c r="B45" s="23">
        <v>2</v>
      </c>
      <c r="C45" s="23">
        <v>2</v>
      </c>
      <c r="D45" s="23">
        <v>4</v>
      </c>
      <c r="E45" s="27">
        <f t="shared" si="11"/>
        <v>8</v>
      </c>
    </row>
    <row r="46" spans="1:7" x14ac:dyDescent="0.25">
      <c r="A46" s="28">
        <v>2016</v>
      </c>
      <c r="B46" s="23">
        <v>2</v>
      </c>
      <c r="C46" s="23">
        <v>2</v>
      </c>
      <c r="D46" s="23">
        <v>6</v>
      </c>
      <c r="E46" s="27">
        <f t="shared" si="11"/>
        <v>10</v>
      </c>
    </row>
    <row r="47" spans="1:7" x14ac:dyDescent="0.25">
      <c r="A47" s="27">
        <v>2017</v>
      </c>
      <c r="B47" s="23">
        <v>2</v>
      </c>
      <c r="C47" s="23">
        <v>2</v>
      </c>
      <c r="D47" s="23">
        <v>10</v>
      </c>
      <c r="E47" s="27">
        <f t="shared" si="11"/>
        <v>14</v>
      </c>
    </row>
    <row r="48" spans="1:7" x14ac:dyDescent="0.25">
      <c r="A48" s="27">
        <v>2018</v>
      </c>
      <c r="B48" s="23">
        <v>2</v>
      </c>
      <c r="C48" s="23">
        <v>2</v>
      </c>
      <c r="D48" s="23">
        <v>10</v>
      </c>
      <c r="E48" s="27">
        <f t="shared" si="11"/>
        <v>14</v>
      </c>
    </row>
    <row r="49" spans="1:5" x14ac:dyDescent="0.25">
      <c r="A49" s="27">
        <v>2019</v>
      </c>
      <c r="B49" s="23">
        <v>3</v>
      </c>
      <c r="C49" s="23">
        <v>3</v>
      </c>
      <c r="D49" s="23">
        <v>11</v>
      </c>
      <c r="E49" s="27">
        <f t="shared" si="11"/>
        <v>17</v>
      </c>
    </row>
    <row r="50" spans="1:5" x14ac:dyDescent="0.25">
      <c r="A50" s="27">
        <v>2020</v>
      </c>
      <c r="B50" s="23">
        <v>5</v>
      </c>
      <c r="C50" s="23">
        <v>2</v>
      </c>
      <c r="D50" s="23">
        <v>13</v>
      </c>
      <c r="E50" s="27">
        <f t="shared" si="11"/>
        <v>20</v>
      </c>
    </row>
    <row r="51" spans="1:5" x14ac:dyDescent="0.25">
      <c r="A51" s="27">
        <v>2021</v>
      </c>
      <c r="B51" s="23">
        <v>5</v>
      </c>
      <c r="C51" s="23">
        <v>2</v>
      </c>
      <c r="D51" s="23">
        <v>18</v>
      </c>
      <c r="E51" s="27">
        <f t="shared" si="11"/>
        <v>25</v>
      </c>
    </row>
    <row r="52" spans="1:5" x14ac:dyDescent="0.25">
      <c r="A52" s="27">
        <v>2022</v>
      </c>
      <c r="B52" s="23">
        <v>6</v>
      </c>
      <c r="C52" s="23">
        <v>2</v>
      </c>
      <c r="D52" s="23">
        <v>18</v>
      </c>
      <c r="E52" s="27">
        <f t="shared" si="11"/>
        <v>26</v>
      </c>
    </row>
    <row r="53" spans="1:5" x14ac:dyDescent="0.25">
      <c r="A53" s="27">
        <v>2023</v>
      </c>
      <c r="B53" s="23">
        <v>6</v>
      </c>
      <c r="C53" s="23">
        <v>1</v>
      </c>
      <c r="D53" s="23">
        <v>18</v>
      </c>
      <c r="E53" s="27">
        <f t="shared" ref="E53:E54" si="12">SUM(B53:D53)</f>
        <v>25</v>
      </c>
    </row>
    <row r="54" spans="1:5" x14ac:dyDescent="0.25">
      <c r="A54" s="27">
        <v>2024</v>
      </c>
      <c r="B54" s="23">
        <v>5</v>
      </c>
      <c r="C54" s="23">
        <v>2</v>
      </c>
      <c r="D54" s="23">
        <v>17</v>
      </c>
      <c r="E54" s="27">
        <f t="shared" si="12"/>
        <v>24</v>
      </c>
    </row>
    <row r="56" spans="1:5" x14ac:dyDescent="0.25">
      <c r="A56" s="5" t="s">
        <v>8</v>
      </c>
    </row>
    <row r="57" spans="1:5" x14ac:dyDescent="0.25">
      <c r="A57" s="8" t="s">
        <v>41</v>
      </c>
    </row>
    <row r="58" spans="1:5" x14ac:dyDescent="0.25">
      <c r="A58" s="13" t="s">
        <v>42</v>
      </c>
    </row>
    <row r="60" spans="1:5" x14ac:dyDescent="0.25">
      <c r="A60" s="13" t="s">
        <v>14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E6AAF0-1549-472F-A415-3B09520AC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779583-3A98-40F0-8A46-592439EECB29}">
  <ds:schemaRefs>
    <ds:schemaRef ds:uri="58e40d20-954f-4db4-bed9-714b859c8774"/>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bdeb5c38-1ad9-466e-93bb-f08ad1118bd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4BDF212-752F-4ADE-BA35-CACD8A1A12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Biohajoavat jätteet</vt:lpstr>
      <vt:lpstr>Yhdyskuntien biojäte</vt:lpstr>
      <vt:lpstr>Elintarvikejäte</vt:lpstr>
      <vt:lpstr>Mädätys</vt:lpstr>
      <vt:lpstr>Kompostointi</vt:lpstr>
      <vt:lpstr>Biokaasulaitokset</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2024-04-04T10:48:45Z</dcterms:created>
  <dcterms:modified xsi:type="dcterms:W3CDTF">2026-02-27T09:37:49Z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