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Biohajoavat jätteet/"/>
    </mc:Choice>
  </mc:AlternateContent>
  <xr:revisionPtr revIDLastSave="91" documentId="13_ncr:1_{C7892BC5-531B-4152-A83B-7E1BB98C26D1}" xr6:coauthVersionLast="47" xr6:coauthVersionMax="47" xr10:uidLastSave="{DC75F489-83DE-4661-8B3C-A27C9E5E5918}"/>
  <bookViews>
    <workbookView xWindow="28680" yWindow="-120" windowWidth="29040" windowHeight="15720" activeTab="4" xr2:uid="{C2807B76-74BC-4C43-BEAF-E25AB86A01B7}"/>
  </bookViews>
  <sheets>
    <sheet name="Biodegradable waste" sheetId="11" r:id="rId1"/>
    <sheet name="Municipal biowaste" sheetId="6" r:id="rId2"/>
    <sheet name="Food waste" sheetId="2" r:id="rId3"/>
    <sheet name="Digestion" sheetId="3" r:id="rId4"/>
    <sheet name="Composting" sheetId="4" r:id="rId5"/>
    <sheet name="Biogas pla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 r="F18" i="5"/>
  <c r="E18" i="5"/>
  <c r="G18" i="5" s="1"/>
  <c r="D18" i="5"/>
  <c r="C18" i="5"/>
  <c r="B18" i="5"/>
  <c r="F17" i="5"/>
  <c r="D17" i="5"/>
  <c r="C17" i="5"/>
  <c r="B17" i="5"/>
  <c r="E17" i="5" s="1"/>
  <c r="G17" i="5" s="1"/>
  <c r="F16" i="5"/>
  <c r="D16" i="5"/>
  <c r="C16" i="5"/>
  <c r="B16" i="5"/>
  <c r="E16" i="5" s="1"/>
  <c r="G16" i="5" s="1"/>
  <c r="F15" i="5"/>
  <c r="D15" i="5"/>
  <c r="C15" i="5"/>
  <c r="B15" i="5"/>
  <c r="E15" i="5" s="1"/>
  <c r="G15" i="5" s="1"/>
  <c r="F14" i="5"/>
  <c r="D14" i="5"/>
  <c r="C14" i="5"/>
  <c r="B14" i="5"/>
  <c r="E14" i="5" s="1"/>
  <c r="G14" i="5" s="1"/>
  <c r="F13" i="5"/>
  <c r="D13" i="5"/>
  <c r="C13" i="5"/>
  <c r="B13" i="5"/>
  <c r="E13" i="5" s="1"/>
  <c r="G13" i="5" s="1"/>
  <c r="C11" i="3"/>
  <c r="C10" i="4"/>
  <c r="C10" i="3"/>
  <c r="E54" i="5" l="1"/>
  <c r="E53" i="5"/>
  <c r="E37" i="5"/>
  <c r="G37" i="5" s="1"/>
  <c r="E36" i="5"/>
  <c r="G36" i="5" s="1"/>
  <c r="F10" i="6"/>
  <c r="G6" i="2"/>
  <c r="F6" i="5" l="1"/>
  <c r="F7" i="5"/>
  <c r="F8" i="5"/>
  <c r="F9" i="5"/>
  <c r="F10" i="5"/>
  <c r="F11" i="5"/>
  <c r="F12" i="5"/>
  <c r="F5" i="5"/>
  <c r="D6" i="5"/>
  <c r="D7" i="5"/>
  <c r="D8" i="5"/>
  <c r="D9" i="5"/>
  <c r="D10" i="5"/>
  <c r="D11" i="5"/>
  <c r="D12" i="5"/>
  <c r="D5" i="5"/>
  <c r="D4" i="5"/>
  <c r="D3" i="5"/>
  <c r="C6" i="5"/>
  <c r="C7" i="5"/>
  <c r="C8" i="5"/>
  <c r="C9" i="5"/>
  <c r="C10" i="5"/>
  <c r="C11" i="5"/>
  <c r="C12" i="5"/>
  <c r="C5" i="5"/>
  <c r="C4" i="5"/>
  <c r="C3" i="5"/>
  <c r="B6" i="5"/>
  <c r="B7" i="5"/>
  <c r="B8" i="5"/>
  <c r="B9" i="5"/>
  <c r="B10" i="5"/>
  <c r="E10" i="5" s="1"/>
  <c r="G10" i="5" s="1"/>
  <c r="B11" i="5"/>
  <c r="B12" i="5"/>
  <c r="B5" i="5"/>
  <c r="B4" i="5"/>
  <c r="B3" i="5"/>
  <c r="E42" i="5"/>
  <c r="E43" i="5"/>
  <c r="E44" i="5"/>
  <c r="E45" i="5"/>
  <c r="E46" i="5"/>
  <c r="E47" i="5"/>
  <c r="E48" i="5"/>
  <c r="E49" i="5"/>
  <c r="E50" i="5"/>
  <c r="E51" i="5"/>
  <c r="E52" i="5"/>
  <c r="E41" i="5"/>
  <c r="E22" i="5"/>
  <c r="G22" i="5" s="1"/>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G4" i="2"/>
  <c r="G5" i="2"/>
  <c r="G3" i="2"/>
  <c r="D4" i="6"/>
  <c r="D5" i="6"/>
  <c r="D6" i="6"/>
  <c r="D7" i="6"/>
  <c r="D8" i="6"/>
  <c r="D9" i="6"/>
  <c r="D3" i="6"/>
  <c r="E6" i="5" l="1"/>
  <c r="G6" i="5" s="1"/>
  <c r="E4" i="5"/>
  <c r="G4" i="5" s="1"/>
  <c r="E8" i="5"/>
  <c r="G8" i="5" s="1"/>
  <c r="E12" i="5"/>
  <c r="G12" i="5" s="1"/>
  <c r="E11" i="5"/>
  <c r="G11" i="5" s="1"/>
  <c r="E5" i="5"/>
  <c r="G5" i="5" s="1"/>
  <c r="E3" i="5"/>
  <c r="G3" i="5" s="1"/>
  <c r="E7" i="5"/>
  <c r="G7" i="5" s="1"/>
  <c r="E9" i="5"/>
  <c r="G9" i="5" s="1"/>
</calcChain>
</file>

<file path=xl/sharedStrings.xml><?xml version="1.0" encoding="utf-8"?>
<sst xmlns="http://schemas.openxmlformats.org/spreadsheetml/2006/main" count="71" uniqueCount="42">
  <si>
    <t>*Kierrätykselle asetettu tavoitetaso vuodelle 2027 on 65 %</t>
  </si>
  <si>
    <t>References:</t>
  </si>
  <si>
    <t>Official Statistics of Finland (OSF): Waste statistics [online publication].</t>
  </si>
  <si>
    <t>Access method:</t>
  </si>
  <si>
    <t xml:space="preserve"> https://stat.fi/en/statistics/jate </t>
  </si>
  <si>
    <t>Graphs and text: Finnish Environment Institute</t>
  </si>
  <si>
    <t xml:space="preserve">Calculations: Finnish Environment Institute, National waste plan indicators </t>
  </si>
  <si>
    <t>Year</t>
  </si>
  <si>
    <t>Generation</t>
  </si>
  <si>
    <t>Separately collected</t>
  </si>
  <si>
    <t>Other than separately collected (from mixed waste)</t>
  </si>
  <si>
    <t>Recycled</t>
  </si>
  <si>
    <t>Recycling rate</t>
  </si>
  <si>
    <t>2027 target</t>
  </si>
  <si>
    <t>*The amount does not include the harvest left in the field.</t>
  </si>
  <si>
    <t>Households</t>
  </si>
  <si>
    <t>Catering services</t>
  </si>
  <si>
    <t>Primary production</t>
  </si>
  <si>
    <t>Total</t>
  </si>
  <si>
    <t>Retail and whole sale</t>
  </si>
  <si>
    <t>Food industry</t>
  </si>
  <si>
    <t xml:space="preserve">Access method: </t>
  </si>
  <si>
    <t>https://luonnonvaratieto.luke.fi/numerotieto/raportit?panel=elintarvikejate&amp;lang=en</t>
  </si>
  <si>
    <t>Natural Resource Data service. Food Waste and Edible Food Waste [Referenced: 9.4.2024]</t>
  </si>
  <si>
    <t>Municipal waste</t>
  </si>
  <si>
    <t>Other than municipal waste</t>
  </si>
  <si>
    <t>Amount of composted waste (tn) in 2015-2023</t>
  </si>
  <si>
    <t>Joint processing plant</t>
  </si>
  <si>
    <t>Total (Reactor plants)</t>
  </si>
  <si>
    <t>Total incl. Landfill facilities</t>
  </si>
  <si>
    <t>Suomen biokaasulaitosrekisteri N:O 13-20; Finnish Biocycle and Biogas Association</t>
  </si>
  <si>
    <t>Amount of food waste (tn) by production chain in 2019-2022*</t>
  </si>
  <si>
    <t>The amount (tn) and recycling rate of municipal biowaste in 2016-2023</t>
  </si>
  <si>
    <t>ISSN=2323-5314. Helsinki: Statistics Finland [Referenced: 3.1.2025].</t>
  </si>
  <si>
    <t xml:space="preserve">Number of biogas and biomethane plants in 2009-2024
</t>
  </si>
  <si>
    <t xml:space="preserve">Number of biogas plants in 2009-2024
</t>
  </si>
  <si>
    <t>Number of biomethane plants 2011-2024</t>
  </si>
  <si>
    <t>Agricultural facility</t>
  </si>
  <si>
    <t>Sewage facility</t>
  </si>
  <si>
    <t>Landfill facility</t>
  </si>
  <si>
    <t>Satistics Finland: Waste Statistics ([eferenced: 18.9.2025]</t>
  </si>
  <si>
    <t>Amount of digested waste (tn) in 2015-2023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</si>
</sst>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9"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theme="1"/>
      <name val="Arial"/>
      <family val="2"/>
    </font>
    <font>
      <sz val="10"/>
      <name val="Arial"/>
      <family val="2"/>
    </font>
    <font>
      <b/>
      <sz val="11"/>
      <color theme="1"/>
      <name val="Calibri"/>
      <family val="2"/>
      <scheme val="minor"/>
    </font>
    <font>
      <sz val="10"/>
      <color rgb="FF000000"/>
      <name val="Arial"/>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9" fontId="1" fillId="0" borderId="0" applyFont="0" applyFill="0" applyBorder="0" applyAlignment="0" applyProtection="0"/>
    <xf numFmtId="0" fontId="5" fillId="0" borderId="0"/>
  </cellStyleXfs>
  <cellXfs count="39">
    <xf numFmtId="0" fontId="0" fillId="0" borderId="0" xfId="0"/>
    <xf numFmtId="0" fontId="2" fillId="0" borderId="1" xfId="2"/>
    <xf numFmtId="0" fontId="3" fillId="0" borderId="0" xfId="3"/>
    <xf numFmtId="0" fontId="0" fillId="0" borderId="0" xfId="0" applyAlignment="1"/>
    <xf numFmtId="0" fontId="0" fillId="0" borderId="0" xfId="0" applyAlignment="1">
      <alignment wrapText="1"/>
    </xf>
    <xf numFmtId="9" fontId="0" fillId="0" borderId="0" xfId="4" applyFont="1"/>
    <xf numFmtId="0" fontId="5" fillId="2" borderId="2" xfId="5" applyFill="1" applyBorder="1"/>
    <xf numFmtId="0" fontId="0" fillId="0" borderId="2" xfId="0" applyBorder="1"/>
    <xf numFmtId="0" fontId="0" fillId="0" borderId="3" xfId="0" applyBorder="1"/>
    <xf numFmtId="0" fontId="0" fillId="0" borderId="4" xfId="0" applyBorder="1"/>
    <xf numFmtId="0" fontId="5" fillId="2" borderId="4" xfId="5" applyFill="1" applyBorder="1"/>
    <xf numFmtId="0" fontId="0" fillId="0" borderId="5" xfId="0" applyBorder="1"/>
    <xf numFmtId="0" fontId="0" fillId="0" borderId="6" xfId="0" applyBorder="1"/>
    <xf numFmtId="0" fontId="4" fillId="0" borderId="0" xfId="0" applyFont="1"/>
    <xf numFmtId="0" fontId="2" fillId="0" borderId="1" xfId="2" applyAlignment="1"/>
    <xf numFmtId="0" fontId="0" fillId="0" borderId="0" xfId="0" applyAlignment="1">
      <alignment horizontal="left" vertical="top" wrapText="1"/>
    </xf>
    <xf numFmtId="165" fontId="0" fillId="0" borderId="0" xfId="4" applyNumberFormat="1" applyFont="1"/>
    <xf numFmtId="0" fontId="0" fillId="0" borderId="0" xfId="0" applyFill="1"/>
    <xf numFmtId="0" fontId="3" fillId="0" borderId="0" xfId="3" applyFill="1"/>
    <xf numFmtId="0" fontId="0" fillId="0" borderId="0" xfId="0" applyAlignment="1">
      <alignment vertical="top" wrapText="1"/>
    </xf>
    <xf numFmtId="0" fontId="2" fillId="0" borderId="1" xfId="2" applyFill="1"/>
    <xf numFmtId="0" fontId="5" fillId="0" borderId="0" xfId="5"/>
    <xf numFmtId="0" fontId="0" fillId="0" borderId="0" xfId="0" applyBorder="1"/>
    <xf numFmtId="0" fontId="4" fillId="0" borderId="2" xfId="0" applyFont="1" applyBorder="1"/>
    <xf numFmtId="0" fontId="0" fillId="0" borderId="7" xfId="0" applyBorder="1"/>
    <xf numFmtId="164" fontId="0" fillId="0" borderId="7" xfId="1" applyNumberFormat="1" applyFont="1" applyBorder="1"/>
    <xf numFmtId="164" fontId="0" fillId="0" borderId="7" xfId="0" applyNumberFormat="1" applyBorder="1"/>
    <xf numFmtId="9" fontId="0" fillId="0" borderId="7" xfId="4" applyFont="1" applyBorder="1"/>
    <xf numFmtId="0" fontId="6" fillId="0" borderId="7" xfId="0" applyFont="1" applyBorder="1"/>
    <xf numFmtId="0" fontId="6" fillId="2" borderId="7" xfId="0" applyFont="1" applyFill="1" applyBorder="1"/>
    <xf numFmtId="0" fontId="6" fillId="0" borderId="7" xfId="0" applyFont="1" applyFill="1" applyBorder="1"/>
    <xf numFmtId="0" fontId="0" fillId="0" borderId="7" xfId="0" applyFill="1" applyBorder="1"/>
    <xf numFmtId="0" fontId="6" fillId="0" borderId="7" xfId="0" applyFont="1" applyBorder="1" applyAlignment="1">
      <alignment horizontal="left" wrapText="1"/>
    </xf>
    <xf numFmtId="0" fontId="6" fillId="0" borderId="7" xfId="0" applyFont="1" applyBorder="1" applyAlignment="1">
      <alignment horizontal="left"/>
    </xf>
    <xf numFmtId="0" fontId="7" fillId="2" borderId="2" xfId="5" applyFont="1" applyFill="1" applyBorder="1"/>
    <xf numFmtId="0" fontId="8" fillId="0" borderId="0" xfId="0" applyFont="1"/>
    <xf numFmtId="0" fontId="6" fillId="0" borderId="0" xfId="0" applyFont="1" applyBorder="1"/>
    <xf numFmtId="164" fontId="0" fillId="0" borderId="0" xfId="1" applyNumberFormat="1" applyFont="1" applyBorder="1"/>
    <xf numFmtId="164" fontId="0" fillId="0" borderId="0" xfId="0" applyNumberFormat="1" applyBorder="1"/>
  </cellXfs>
  <cellStyles count="6">
    <cellStyle name="Comma" xfId="1" builtinId="3"/>
    <cellStyle name="Heading 1" xfId="2" builtinId="16"/>
    <cellStyle name="Hyperlink" xfId="3" builtinId="8"/>
    <cellStyle name="Normaali 2" xfId="5" xr:uid="{5E1C9AFF-3279-496D-AE3C-27097638535B}"/>
    <cellStyle name="Normal" xfId="0" builtinId="0"/>
    <cellStyle name="Percent" xfId="4" builtinId="5"/>
  </cellStyles>
  <dxfs count="0"/>
  <tableStyles count="0" defaultTableStyle="TableStyleMedium2" defaultPivotStyle="PivotStyleLight16"/>
  <colors>
    <mruColors>
      <color rgb="FFFED992"/>
      <color rgb="FFF3A44C"/>
      <color rgb="FFF28E77"/>
      <color rgb="FF575756"/>
      <color rgb="FFE4E3DE"/>
      <color rgb="FF64C1CB"/>
      <color rgb="FF005854"/>
      <color rgb="FF84C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and recycling rate of municipal</a:t>
            </a:r>
            <a:r>
              <a:rPr lang="fi-FI" baseline="0"/>
              <a:t> biowaste</a:t>
            </a:r>
          </a:p>
          <a:p>
            <a:pPr>
              <a:defRPr/>
            </a:pPr>
            <a:r>
              <a:rPr lang="fi-FI" baseline="0"/>
              <a:t>in </a:t>
            </a:r>
            <a:r>
              <a:rPr lang="fi-FI"/>
              <a:t>2016-2023</a:t>
            </a:r>
          </a:p>
          <a:p>
            <a:pPr>
              <a:defRPr/>
            </a:pPr>
            <a:endParaRPr lang="fi-FI"/>
          </a:p>
          <a:p>
            <a:pPr>
              <a:defRPr/>
            </a:pPr>
            <a:endParaRPr lang="fi-FI"/>
          </a:p>
        </c:rich>
      </c:tx>
      <c:layout>
        <c:manualLayout>
          <c:xMode val="edge"/>
          <c:yMode val="edge"/>
          <c:x val="0.12040759236387764"/>
          <c:y val="2.3133543638275498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biowaste'!$C$2</c:f>
              <c:strCache>
                <c:ptCount val="1"/>
                <c:pt idx="0">
                  <c:v>Separately collected</c:v>
                </c:pt>
              </c:strCache>
            </c:strRef>
          </c:tx>
          <c:spPr>
            <a:solidFill>
              <a:srgbClr val="005854"/>
            </a:solidFill>
            <a:ln>
              <a:noFill/>
            </a:ln>
            <a:effectLst/>
          </c:spPr>
          <c:invertIfNegative val="0"/>
          <c:cat>
            <c:numRef>
              <c:f>'Municipal biowaste'!$A$3:$A$10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biowaste'!$C$3:$C$10</c:f>
              <c:numCache>
                <c:formatCode>_-* #\ ##0_-;\-* #\ ##0_-;_-* "-"??_-;_-@_-</c:formatCode>
                <c:ptCount val="8"/>
                <c:pt idx="0">
                  <c:v>427115</c:v>
                </c:pt>
                <c:pt idx="1">
                  <c:v>424936</c:v>
                </c:pt>
                <c:pt idx="2">
                  <c:v>458949</c:v>
                </c:pt>
                <c:pt idx="3">
                  <c:v>497059</c:v>
                </c:pt>
                <c:pt idx="4">
                  <c:v>472113</c:v>
                </c:pt>
                <c:pt idx="5">
                  <c:v>470848</c:v>
                </c:pt>
                <c:pt idx="6">
                  <c:v>443589</c:v>
                </c:pt>
                <c:pt idx="7">
                  <c:v>401069</c:v>
                </c:pt>
              </c:numCache>
            </c:numRef>
          </c:val>
          <c:extLst>
            <c:ext xmlns:c16="http://schemas.microsoft.com/office/drawing/2014/chart" uri="{C3380CC4-5D6E-409C-BE32-E72D297353CC}">
              <c16:uniqueId val="{00000000-9028-4214-9624-6865E228B9A6}"/>
            </c:ext>
          </c:extLst>
        </c:ser>
        <c:ser>
          <c:idx val="1"/>
          <c:order val="1"/>
          <c:tx>
            <c:strRef>
              <c:f>'Municipal biowaste'!$D$2</c:f>
              <c:strCache>
                <c:ptCount val="1"/>
                <c:pt idx="0">
                  <c:v>Other than separately collected (from mixed waste)</c:v>
                </c:pt>
              </c:strCache>
            </c:strRef>
          </c:tx>
          <c:spPr>
            <a:solidFill>
              <a:srgbClr val="64C1CB"/>
            </a:solidFill>
            <a:ln>
              <a:noFill/>
            </a:ln>
            <a:effectLst/>
          </c:spPr>
          <c:invertIfNegative val="0"/>
          <c:cat>
            <c:numRef>
              <c:f>'Municipal biowaste'!$A$3:$A$10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biowaste'!$D$3:$D$10</c:f>
              <c:numCache>
                <c:formatCode>_-* #\ ##0_-;\-* #\ ##0_-;_-* "-"??_-;_-@_-</c:formatCode>
                <c:ptCount val="8"/>
                <c:pt idx="0">
                  <c:v>399674.88800000004</c:v>
                </c:pt>
                <c:pt idx="1">
                  <c:v>397327.39199999999</c:v>
                </c:pt>
                <c:pt idx="2">
                  <c:v>480667.272</c:v>
                </c:pt>
                <c:pt idx="3">
                  <c:v>496438.72600000002</c:v>
                </c:pt>
                <c:pt idx="4">
                  <c:v>590721.97600000002</c:v>
                </c:pt>
                <c:pt idx="5">
                  <c:v>555783.19299999997</c:v>
                </c:pt>
                <c:pt idx="6">
                  <c:v>470247.625</c:v>
                </c:pt>
                <c:pt idx="7">
                  <c:v>389274.109</c:v>
                </c:pt>
              </c:numCache>
            </c:numRef>
          </c:val>
          <c:extLst>
            <c:ext xmlns:c16="http://schemas.microsoft.com/office/drawing/2014/chart" uri="{C3380CC4-5D6E-409C-BE32-E72D297353CC}">
              <c16:uniqueId val="{00000001-9028-4214-9624-6865E228B9A6}"/>
            </c:ext>
          </c:extLst>
        </c:ser>
        <c:dLbls>
          <c:showLegendKey val="0"/>
          <c:showVal val="0"/>
          <c:showCatName val="0"/>
          <c:showSerName val="0"/>
          <c:showPercent val="0"/>
          <c:showBubbleSize val="0"/>
        </c:dLbls>
        <c:gapWidth val="150"/>
        <c:overlap val="100"/>
        <c:axId val="620654047"/>
        <c:axId val="2075204543"/>
      </c:barChart>
      <c:lineChart>
        <c:grouping val="standard"/>
        <c:varyColors val="0"/>
        <c:ser>
          <c:idx val="2"/>
          <c:order val="2"/>
          <c:tx>
            <c:strRef>
              <c:f>'Municipal biowaste'!$F$2</c:f>
              <c:strCache>
                <c:ptCount val="1"/>
                <c:pt idx="0">
                  <c:v>Recycling rate</c:v>
                </c:pt>
              </c:strCache>
            </c:strRef>
          </c:tx>
          <c:spPr>
            <a:ln w="28575" cap="rnd">
              <a:solidFill>
                <a:srgbClr val="FED992"/>
              </a:solidFill>
              <a:round/>
            </a:ln>
            <a:effectLst/>
          </c:spPr>
          <c:marker>
            <c:symbol val="none"/>
          </c:marker>
          <c:val>
            <c:numRef>
              <c:f>'Municipal biowaste'!$F$3:$F$10</c:f>
              <c:numCache>
                <c:formatCode>0%</c:formatCode>
                <c:ptCount val="8"/>
                <c:pt idx="0">
                  <c:v>0.46437928374856952</c:v>
                </c:pt>
                <c:pt idx="1">
                  <c:v>0.47098237835693402</c:v>
                </c:pt>
                <c:pt idx="2">
                  <c:v>0.44618902896138862</c:v>
                </c:pt>
                <c:pt idx="3">
                  <c:v>0.47607618177879957</c:v>
                </c:pt>
                <c:pt idx="4">
                  <c:v>0.44948193820072396</c:v>
                </c:pt>
                <c:pt idx="5">
                  <c:v>0.41039999999999999</c:v>
                </c:pt>
                <c:pt idx="6">
                  <c:v>0.46382771318669785</c:v>
                </c:pt>
                <c:pt idx="7">
                  <c:v>0.48045027491977543</c:v>
                </c:pt>
              </c:numCache>
            </c:numRef>
          </c:val>
          <c:smooth val="0"/>
          <c:extLst>
            <c:ext xmlns:c16="http://schemas.microsoft.com/office/drawing/2014/chart" uri="{C3380CC4-5D6E-409C-BE32-E72D297353CC}">
              <c16:uniqueId val="{00000003-9028-4214-9624-6865E228B9A6}"/>
            </c:ext>
          </c:extLst>
        </c:ser>
        <c:dLbls>
          <c:showLegendKey val="0"/>
          <c:showVal val="0"/>
          <c:showCatName val="0"/>
          <c:showSerName val="0"/>
          <c:showPercent val="0"/>
          <c:showBubbleSize val="0"/>
        </c:dLbls>
        <c:marker val="1"/>
        <c:smooth val="0"/>
        <c:axId val="615288703"/>
        <c:axId val="621767711"/>
      </c:lineChart>
      <c:catAx>
        <c:axId val="620654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75204543"/>
        <c:crosses val="autoZero"/>
        <c:auto val="1"/>
        <c:lblAlgn val="ctr"/>
        <c:lblOffset val="100"/>
        <c:noMultiLvlLbl val="0"/>
      </c:catAx>
      <c:valAx>
        <c:axId val="207520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7998023612191483E-2"/>
              <c:y val="0.1232745733772897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0654047"/>
        <c:crosses val="autoZero"/>
        <c:crossBetween val="between"/>
      </c:valAx>
      <c:valAx>
        <c:axId val="621767711"/>
        <c:scaling>
          <c:orientation val="minMax"/>
          <c:max val="0.75000000000000011"/>
          <c:min val="0"/>
        </c:scaling>
        <c:delete val="0"/>
        <c:axPos val="r"/>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a:t>
                </a:r>
                <a:r>
                  <a:rPr lang="fi-FI" baseline="0"/>
                  <a:t> rate</a:t>
                </a:r>
                <a:r>
                  <a:rPr lang="fi-FI"/>
                  <a:t> /</a:t>
                </a:r>
              </a:p>
              <a:p>
                <a:pPr>
                  <a:defRPr/>
                </a:pPr>
                <a:r>
                  <a:rPr lang="fi-FI"/>
                  <a:t>*target 65 %</a:t>
                </a:r>
              </a:p>
            </c:rich>
          </c:tx>
          <c:layout>
            <c:manualLayout>
              <c:xMode val="edge"/>
              <c:yMode val="edge"/>
              <c:x val="0.48171118435902172"/>
              <c:y val="0.1114896452990398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15288703"/>
        <c:crosses val="max"/>
        <c:crossBetween val="between"/>
      </c:valAx>
      <c:catAx>
        <c:axId val="615288703"/>
        <c:scaling>
          <c:orientation val="minMax"/>
        </c:scaling>
        <c:delete val="1"/>
        <c:axPos val="t"/>
        <c:majorTickMark val="out"/>
        <c:minorTickMark val="none"/>
        <c:tickLblPos val="nextTo"/>
        <c:crossAx val="621767711"/>
        <c:crosses val="max"/>
        <c:auto val="1"/>
        <c:lblAlgn val="ctr"/>
        <c:lblOffset val="100"/>
        <c:noMultiLvlLbl val="0"/>
      </c:catAx>
      <c:spPr>
        <a:noFill/>
        <a:ln>
          <a:noFill/>
        </a:ln>
        <a:effectLst/>
      </c:spPr>
    </c:plotArea>
    <c:legend>
      <c:legendPos val="r"/>
      <c:layout>
        <c:manualLayout>
          <c:xMode val="edge"/>
          <c:yMode val="edge"/>
          <c:x val="0.66549813669255564"/>
          <c:y val="0.39855336694900528"/>
          <c:w val="0.19495188843116054"/>
          <c:h val="0.13664063247154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of food waste by production chain</a:t>
            </a:r>
          </a:p>
          <a:p>
            <a:pPr>
              <a:defRPr/>
            </a:pPr>
            <a:r>
              <a:rPr lang="fi-FI" baseline="0"/>
              <a:t>in 2019-2022</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'Food waste'!$B$2</c:f>
              <c:strCache>
                <c:ptCount val="1"/>
                <c:pt idx="0">
                  <c:v>Households</c:v>
                </c:pt>
              </c:strCache>
            </c:strRef>
          </c:tx>
          <c:spPr>
            <a:solidFill>
              <a:srgbClr val="84C497"/>
            </a:solidFill>
            <a:ln>
              <a:noFill/>
            </a:ln>
            <a:effectLst/>
          </c:spPr>
          <c:invertIfNegative val="0"/>
          <c:cat>
            <c:numRef>
              <c:f>'Food waste'!$A$3:$A$5</c:f>
              <c:numCache>
                <c:formatCode>General</c:formatCode>
                <c:ptCount val="3"/>
                <c:pt idx="0">
                  <c:v>2019</c:v>
                </c:pt>
                <c:pt idx="1">
                  <c:v>2020</c:v>
                </c:pt>
                <c:pt idx="2">
                  <c:v>2021</c:v>
                </c:pt>
              </c:numCache>
            </c:numRef>
          </c:cat>
          <c:val>
            <c:numRef>
              <c:f>'Food waste'!$B$3:$B$5</c:f>
              <c:numCache>
                <c:formatCode>_-* #\ ##0_-;\-* #\ ##0_-;_-* "-"??_-;_-@_-</c:formatCode>
                <c:ptCount val="3"/>
                <c:pt idx="0">
                  <c:v>295500</c:v>
                </c:pt>
                <c:pt idx="1">
                  <c:v>296000</c:v>
                </c:pt>
                <c:pt idx="2">
                  <c:v>347000</c:v>
                </c:pt>
              </c:numCache>
            </c:numRef>
          </c:val>
          <c:extLst>
            <c:ext xmlns:c16="http://schemas.microsoft.com/office/drawing/2014/chart" uri="{C3380CC4-5D6E-409C-BE32-E72D297353CC}">
              <c16:uniqueId val="{00000000-828C-4B90-9F99-A0A15A22400E}"/>
            </c:ext>
          </c:extLst>
        </c:ser>
        <c:ser>
          <c:idx val="1"/>
          <c:order val="1"/>
          <c:tx>
            <c:strRef>
              <c:f>'Food waste'!$C$2</c:f>
              <c:strCache>
                <c:ptCount val="1"/>
                <c:pt idx="0">
                  <c:v>Food industry</c:v>
                </c:pt>
              </c:strCache>
            </c:strRef>
          </c:tx>
          <c:spPr>
            <a:solidFill>
              <a:srgbClr val="E4E3DE"/>
            </a:solidFill>
            <a:ln>
              <a:noFill/>
            </a:ln>
            <a:effectLst/>
          </c:spPr>
          <c:invertIfNegative val="0"/>
          <c:cat>
            <c:numRef>
              <c:f>'Food waste'!$A$3:$A$5</c:f>
              <c:numCache>
                <c:formatCode>General</c:formatCode>
                <c:ptCount val="3"/>
                <c:pt idx="0">
                  <c:v>2019</c:v>
                </c:pt>
                <c:pt idx="1">
                  <c:v>2020</c:v>
                </c:pt>
                <c:pt idx="2">
                  <c:v>2021</c:v>
                </c:pt>
              </c:numCache>
            </c:numRef>
          </c:cat>
          <c:val>
            <c:numRef>
              <c:f>'Food waste'!$C$3:$C$5</c:f>
              <c:numCache>
                <c:formatCode>_-* #\ ##0_-;\-* #\ ##0_-;_-* "-"??_-;_-@_-</c:formatCode>
                <c:ptCount val="3"/>
                <c:pt idx="0">
                  <c:v>160000</c:v>
                </c:pt>
                <c:pt idx="1">
                  <c:v>162000</c:v>
                </c:pt>
                <c:pt idx="2">
                  <c:v>158000</c:v>
                </c:pt>
              </c:numCache>
            </c:numRef>
          </c:val>
          <c:extLst>
            <c:ext xmlns:c16="http://schemas.microsoft.com/office/drawing/2014/chart" uri="{C3380CC4-5D6E-409C-BE32-E72D297353CC}">
              <c16:uniqueId val="{00000001-828C-4B90-9F99-A0A15A22400E}"/>
            </c:ext>
          </c:extLst>
        </c:ser>
        <c:ser>
          <c:idx val="2"/>
          <c:order val="2"/>
          <c:tx>
            <c:strRef>
              <c:f>'Food waste'!$D$2</c:f>
              <c:strCache>
                <c:ptCount val="1"/>
                <c:pt idx="0">
                  <c:v>Catering services</c:v>
                </c:pt>
              </c:strCache>
            </c:strRef>
          </c:tx>
          <c:spPr>
            <a:solidFill>
              <a:srgbClr val="F28E77"/>
            </a:solidFill>
            <a:ln>
              <a:noFill/>
            </a:ln>
            <a:effectLst/>
          </c:spPr>
          <c:invertIfNegative val="0"/>
          <c:cat>
            <c:numRef>
              <c:f>'Food waste'!$A$3:$A$5</c:f>
              <c:numCache>
                <c:formatCode>General</c:formatCode>
                <c:ptCount val="3"/>
                <c:pt idx="0">
                  <c:v>2019</c:v>
                </c:pt>
                <c:pt idx="1">
                  <c:v>2020</c:v>
                </c:pt>
                <c:pt idx="2">
                  <c:v>2021</c:v>
                </c:pt>
              </c:numCache>
            </c:numRef>
          </c:cat>
          <c:val>
            <c:numRef>
              <c:f>'Food waste'!$D$3:$D$5</c:f>
              <c:numCache>
                <c:formatCode>_-* #\ ##0_-;\-* #\ ##0_-;_-* "-"??_-;_-@_-</c:formatCode>
                <c:ptCount val="3"/>
                <c:pt idx="0">
                  <c:v>78000</c:v>
                </c:pt>
                <c:pt idx="1">
                  <c:v>78000</c:v>
                </c:pt>
                <c:pt idx="2">
                  <c:v>81000</c:v>
                </c:pt>
              </c:numCache>
            </c:numRef>
          </c:val>
          <c:extLst>
            <c:ext xmlns:c16="http://schemas.microsoft.com/office/drawing/2014/chart" uri="{C3380CC4-5D6E-409C-BE32-E72D297353CC}">
              <c16:uniqueId val="{00000002-828C-4B90-9F99-A0A15A22400E}"/>
            </c:ext>
          </c:extLst>
        </c:ser>
        <c:ser>
          <c:idx val="3"/>
          <c:order val="3"/>
          <c:tx>
            <c:strRef>
              <c:f>'Food waste'!$E$2</c:f>
              <c:strCache>
                <c:ptCount val="1"/>
                <c:pt idx="0">
                  <c:v>Retail and whole sale</c:v>
                </c:pt>
              </c:strCache>
            </c:strRef>
          </c:tx>
          <c:spPr>
            <a:solidFill>
              <a:srgbClr val="64C1CB"/>
            </a:solidFill>
            <a:ln>
              <a:noFill/>
            </a:ln>
            <a:effectLst/>
          </c:spPr>
          <c:invertIfNegative val="0"/>
          <c:cat>
            <c:numRef>
              <c:f>'Food waste'!$A$3:$A$5</c:f>
              <c:numCache>
                <c:formatCode>General</c:formatCode>
                <c:ptCount val="3"/>
                <c:pt idx="0">
                  <c:v>2019</c:v>
                </c:pt>
                <c:pt idx="1">
                  <c:v>2020</c:v>
                </c:pt>
                <c:pt idx="2">
                  <c:v>2021</c:v>
                </c:pt>
              </c:numCache>
            </c:numRef>
          </c:cat>
          <c:val>
            <c:numRef>
              <c:f>'Food waste'!$E$3:$E$5</c:f>
              <c:numCache>
                <c:formatCode>_-* #\ ##0_-;\-* #\ ##0_-;_-* "-"??_-;_-@_-</c:formatCode>
                <c:ptCount val="3"/>
                <c:pt idx="0">
                  <c:v>57000</c:v>
                </c:pt>
                <c:pt idx="1">
                  <c:v>58000</c:v>
                </c:pt>
                <c:pt idx="2">
                  <c:v>57000</c:v>
                </c:pt>
              </c:numCache>
            </c:numRef>
          </c:val>
          <c:extLst>
            <c:ext xmlns:c16="http://schemas.microsoft.com/office/drawing/2014/chart" uri="{C3380CC4-5D6E-409C-BE32-E72D297353CC}">
              <c16:uniqueId val="{00000003-828C-4B90-9F99-A0A15A22400E}"/>
            </c:ext>
          </c:extLst>
        </c:ser>
        <c:ser>
          <c:idx val="4"/>
          <c:order val="4"/>
          <c:tx>
            <c:strRef>
              <c:f>'Food waste'!$F$2</c:f>
              <c:strCache>
                <c:ptCount val="1"/>
                <c:pt idx="0">
                  <c:v>Primary production</c:v>
                </c:pt>
              </c:strCache>
            </c:strRef>
          </c:tx>
          <c:spPr>
            <a:solidFill>
              <a:srgbClr val="005854"/>
            </a:solidFill>
            <a:ln>
              <a:noFill/>
            </a:ln>
            <a:effectLst/>
          </c:spPr>
          <c:invertIfNegative val="0"/>
          <c:cat>
            <c:numRef>
              <c:f>'Food waste'!$A$3:$A$5</c:f>
              <c:numCache>
                <c:formatCode>General</c:formatCode>
                <c:ptCount val="3"/>
                <c:pt idx="0">
                  <c:v>2019</c:v>
                </c:pt>
                <c:pt idx="1">
                  <c:v>2020</c:v>
                </c:pt>
                <c:pt idx="2">
                  <c:v>2021</c:v>
                </c:pt>
              </c:numCache>
            </c:numRef>
          </c:cat>
          <c:val>
            <c:numRef>
              <c:f>'Food waste'!$F$3:$F$5</c:f>
              <c:numCache>
                <c:formatCode>_-* #\ ##0_-;\-* #\ ##0_-;_-* "-"??_-;_-@_-</c:formatCode>
                <c:ptCount val="3"/>
                <c:pt idx="0">
                  <c:v>51000</c:v>
                </c:pt>
                <c:pt idx="1">
                  <c:v>48000</c:v>
                </c:pt>
                <c:pt idx="2">
                  <c:v>50000</c:v>
                </c:pt>
              </c:numCache>
            </c:numRef>
          </c:val>
          <c:extLst>
            <c:ext xmlns:c16="http://schemas.microsoft.com/office/drawing/2014/chart" uri="{C3380CC4-5D6E-409C-BE32-E72D297353CC}">
              <c16:uniqueId val="{00000004-828C-4B90-9F99-A0A15A22400E}"/>
            </c:ext>
          </c:extLst>
        </c:ser>
        <c:dLbls>
          <c:showLegendKey val="0"/>
          <c:showVal val="0"/>
          <c:showCatName val="0"/>
          <c:showSerName val="0"/>
          <c:showPercent val="0"/>
          <c:showBubbleSize val="0"/>
        </c:dLbls>
        <c:gapWidth val="150"/>
        <c:overlap val="100"/>
        <c:axId val="1367509007"/>
        <c:axId val="1308755743"/>
      </c:barChart>
      <c:catAx>
        <c:axId val="1367509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8755743"/>
        <c:crosses val="autoZero"/>
        <c:auto val="1"/>
        <c:lblAlgn val="ctr"/>
        <c:lblOffset val="100"/>
        <c:noMultiLvlLbl val="0"/>
      </c:catAx>
      <c:valAx>
        <c:axId val="1308755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5049556471710832E-2"/>
              <c:y val="0.1241976252761484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675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digested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Digestion!$B$2</c:f>
              <c:strCache>
                <c:ptCount val="1"/>
                <c:pt idx="0">
                  <c:v>Municipal waste</c:v>
                </c:pt>
              </c:strCache>
            </c:strRef>
          </c:tx>
          <c:spPr>
            <a:solidFill>
              <a:srgbClr val="005854"/>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Digestion!$B$3:$B$11</c:f>
              <c:numCache>
                <c:formatCode>_-* #\ ##0_-;\-* #\ ##0_-;_-* "-"??_-;_-@_-</c:formatCode>
                <c:ptCount val="9"/>
                <c:pt idx="0">
                  <c:v>126584</c:v>
                </c:pt>
                <c:pt idx="1">
                  <c:v>124071</c:v>
                </c:pt>
                <c:pt idx="2">
                  <c:v>130479.99999999999</c:v>
                </c:pt>
                <c:pt idx="3">
                  <c:v>177926</c:v>
                </c:pt>
                <c:pt idx="4">
                  <c:v>185628</c:v>
                </c:pt>
                <c:pt idx="5">
                  <c:v>191953</c:v>
                </c:pt>
                <c:pt idx="6">
                  <c:v>232482</c:v>
                </c:pt>
                <c:pt idx="7">
                  <c:v>245359</c:v>
                </c:pt>
                <c:pt idx="8">
                  <c:v>240305</c:v>
                </c:pt>
              </c:numCache>
            </c:numRef>
          </c:val>
          <c:extLst>
            <c:ext xmlns:c16="http://schemas.microsoft.com/office/drawing/2014/chart" uri="{C3380CC4-5D6E-409C-BE32-E72D297353CC}">
              <c16:uniqueId val="{00000000-ED9C-493F-AC55-859C139A4F96}"/>
            </c:ext>
          </c:extLst>
        </c:ser>
        <c:ser>
          <c:idx val="1"/>
          <c:order val="1"/>
          <c:tx>
            <c:strRef>
              <c:f>Digestion!$C$2</c:f>
              <c:strCache>
                <c:ptCount val="1"/>
                <c:pt idx="0">
                  <c:v>Other than municipal waste</c:v>
                </c:pt>
              </c:strCache>
            </c:strRef>
          </c:tx>
          <c:spPr>
            <a:solidFill>
              <a:srgbClr val="64C1CB"/>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Digestion!$C$3:$C$11</c:f>
              <c:numCache>
                <c:formatCode>_-* #\ ##0_-;\-* #\ ##0_-;_-* "-"??_-;_-@_-</c:formatCode>
                <c:ptCount val="9"/>
                <c:pt idx="0">
                  <c:v>540301.99999999988</c:v>
                </c:pt>
                <c:pt idx="1">
                  <c:v>499835.5</c:v>
                </c:pt>
                <c:pt idx="2">
                  <c:v>397000</c:v>
                </c:pt>
                <c:pt idx="3">
                  <c:v>417413.00000000006</c:v>
                </c:pt>
                <c:pt idx="4">
                  <c:v>506372</c:v>
                </c:pt>
                <c:pt idx="5">
                  <c:v>425965</c:v>
                </c:pt>
                <c:pt idx="6">
                  <c:v>452691.00000000006</c:v>
                </c:pt>
                <c:pt idx="7">
                  <c:v>471894</c:v>
                </c:pt>
                <c:pt idx="8">
                  <c:v>531674</c:v>
                </c:pt>
              </c:numCache>
            </c:numRef>
          </c:val>
          <c:extLst>
            <c:ext xmlns:c16="http://schemas.microsoft.com/office/drawing/2014/chart" uri="{C3380CC4-5D6E-409C-BE32-E72D297353CC}">
              <c16:uniqueId val="{00000001-ED9C-493F-AC55-859C139A4F96}"/>
            </c:ext>
          </c:extLst>
        </c:ser>
        <c:dLbls>
          <c:showLegendKey val="0"/>
          <c:showVal val="0"/>
          <c:showCatName val="0"/>
          <c:showSerName val="0"/>
          <c:showPercent val="0"/>
          <c:showBubbleSize val="0"/>
        </c:dLbls>
        <c:gapWidth val="150"/>
        <c:overlap val="100"/>
        <c:axId val="491216831"/>
        <c:axId val="1316829951"/>
      </c:barChart>
      <c:catAx>
        <c:axId val="491216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16829951"/>
        <c:crosses val="autoZero"/>
        <c:auto val="1"/>
        <c:lblAlgn val="ctr"/>
        <c:lblOffset val="100"/>
        <c:noMultiLvlLbl val="0"/>
      </c:catAx>
      <c:valAx>
        <c:axId val="1316829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endParaRPr lang="fi-FI" baseline="0"/>
              </a:p>
            </c:rich>
          </c:tx>
          <c:layout>
            <c:manualLayout>
              <c:xMode val="edge"/>
              <c:yMode val="edge"/>
              <c:x val="9.8360487957873166E-2"/>
              <c:y val="0.1047924023424648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91216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composted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Composting!$B$2</c:f>
              <c:strCache>
                <c:ptCount val="1"/>
                <c:pt idx="0">
                  <c:v>Municipal waste</c:v>
                </c:pt>
              </c:strCache>
            </c:strRef>
          </c:tx>
          <c:spPr>
            <a:solidFill>
              <a:srgbClr val="005854"/>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Composting!$B$3:$B$11</c:f>
              <c:numCache>
                <c:formatCode>_-* #\ ##0_-;\-* #\ ##0_-;_-* "-"??_-;_-@_-</c:formatCode>
                <c:ptCount val="9"/>
                <c:pt idx="0">
                  <c:v>214448</c:v>
                </c:pt>
                <c:pt idx="1">
                  <c:v>231187</c:v>
                </c:pt>
                <c:pt idx="2">
                  <c:v>238693</c:v>
                </c:pt>
                <c:pt idx="3">
                  <c:v>221813</c:v>
                </c:pt>
                <c:pt idx="4">
                  <c:v>255927</c:v>
                </c:pt>
                <c:pt idx="5">
                  <c:v>252233</c:v>
                </c:pt>
                <c:pt idx="6">
                  <c:v>194905</c:v>
                </c:pt>
                <c:pt idx="7">
                  <c:v>182988</c:v>
                </c:pt>
                <c:pt idx="8">
                  <c:v>171072</c:v>
                </c:pt>
              </c:numCache>
            </c:numRef>
          </c:val>
          <c:extLst>
            <c:ext xmlns:c16="http://schemas.microsoft.com/office/drawing/2014/chart" uri="{C3380CC4-5D6E-409C-BE32-E72D297353CC}">
              <c16:uniqueId val="{00000000-A131-4042-AD31-68E9C675209D}"/>
            </c:ext>
          </c:extLst>
        </c:ser>
        <c:ser>
          <c:idx val="1"/>
          <c:order val="1"/>
          <c:tx>
            <c:strRef>
              <c:f>Composting!$C$2</c:f>
              <c:strCache>
                <c:ptCount val="1"/>
                <c:pt idx="0">
                  <c:v>Other than municipal waste</c:v>
                </c:pt>
              </c:strCache>
            </c:strRef>
          </c:tx>
          <c:spPr>
            <a:solidFill>
              <a:srgbClr val="64C1CB"/>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Composting!$C$3:$C$11</c:f>
              <c:numCache>
                <c:formatCode>_-* #\ ##0_-;\-* #\ ##0_-;_-* "-"??_-;_-@_-</c:formatCode>
                <c:ptCount val="9"/>
                <c:pt idx="0">
                  <c:v>393615</c:v>
                </c:pt>
                <c:pt idx="1">
                  <c:v>298292.00000000006</c:v>
                </c:pt>
                <c:pt idx="2">
                  <c:v>98000</c:v>
                </c:pt>
                <c:pt idx="3">
                  <c:v>103566.00000000003</c:v>
                </c:pt>
                <c:pt idx="4">
                  <c:v>190000</c:v>
                </c:pt>
                <c:pt idx="5">
                  <c:v>187691</c:v>
                </c:pt>
                <c:pt idx="6">
                  <c:v>171378</c:v>
                </c:pt>
                <c:pt idx="7">
                  <c:v>100595</c:v>
                </c:pt>
                <c:pt idx="8">
                  <c:v>85157</c:v>
                </c:pt>
              </c:numCache>
            </c:numRef>
          </c:val>
          <c:extLst>
            <c:ext xmlns:c16="http://schemas.microsoft.com/office/drawing/2014/chart" uri="{C3380CC4-5D6E-409C-BE32-E72D297353CC}">
              <c16:uniqueId val="{00000001-A131-4042-AD31-68E9C675209D}"/>
            </c:ext>
          </c:extLst>
        </c:ser>
        <c:dLbls>
          <c:showLegendKey val="0"/>
          <c:showVal val="0"/>
          <c:showCatName val="0"/>
          <c:showSerName val="0"/>
          <c:showPercent val="0"/>
          <c:showBubbleSize val="0"/>
        </c:dLbls>
        <c:gapWidth val="150"/>
        <c:overlap val="100"/>
        <c:axId val="626623695"/>
        <c:axId val="1379543311"/>
      </c:barChart>
      <c:catAx>
        <c:axId val="62662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9543311"/>
        <c:crosses val="autoZero"/>
        <c:auto val="1"/>
        <c:lblAlgn val="ctr"/>
        <c:lblOffset val="100"/>
        <c:noMultiLvlLbl val="0"/>
      </c:catAx>
      <c:valAx>
        <c:axId val="137954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baseline="0"/>
                  <a:t>tonnes</a:t>
                </a:r>
              </a:p>
            </c:rich>
          </c:tx>
          <c:layout>
            <c:manualLayout>
              <c:xMode val="edge"/>
              <c:yMode val="edge"/>
              <c:x val="0.10118043844856661"/>
              <c:y val="0.107202893134890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6623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aseline="0"/>
              <a:t>Number of biogas and biomethane plants</a:t>
            </a:r>
          </a:p>
          <a:p>
            <a:pPr>
              <a:defRPr/>
            </a:pPr>
            <a:r>
              <a:rPr lang="fi-FI" baseline="0"/>
              <a:t>in 2009-2024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'Biogas plants'!$B$2</c:f>
              <c:strCache>
                <c:ptCount val="1"/>
                <c:pt idx="0">
                  <c:v>Agricultural facility</c:v>
                </c:pt>
              </c:strCache>
            </c:strRef>
          </c:tx>
          <c:spPr>
            <a:solidFill>
              <a:srgbClr val="005854"/>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plants'!$B$3:$B$18</c:f>
              <c:numCache>
                <c:formatCode>General</c:formatCode>
                <c:ptCount val="16"/>
                <c:pt idx="0">
                  <c:v>10</c:v>
                </c:pt>
                <c:pt idx="1">
                  <c:v>11</c:v>
                </c:pt>
                <c:pt idx="2">
                  <c:v>11</c:v>
                </c:pt>
                <c:pt idx="3">
                  <c:v>11</c:v>
                </c:pt>
                <c:pt idx="4">
                  <c:v>13</c:v>
                </c:pt>
                <c:pt idx="5">
                  <c:v>14</c:v>
                </c:pt>
                <c:pt idx="6">
                  <c:v>13</c:v>
                </c:pt>
                <c:pt idx="7">
                  <c:v>18</c:v>
                </c:pt>
                <c:pt idx="8">
                  <c:v>18</c:v>
                </c:pt>
                <c:pt idx="9">
                  <c:v>18</c:v>
                </c:pt>
                <c:pt idx="10">
                  <c:v>19</c:v>
                </c:pt>
                <c:pt idx="11">
                  <c:v>22</c:v>
                </c:pt>
                <c:pt idx="12">
                  <c:v>25</c:v>
                </c:pt>
                <c:pt idx="13">
                  <c:v>29</c:v>
                </c:pt>
                <c:pt idx="14">
                  <c:v>34</c:v>
                </c:pt>
                <c:pt idx="15">
                  <c:v>33</c:v>
                </c:pt>
              </c:numCache>
            </c:numRef>
          </c:val>
          <c:extLst>
            <c:ext xmlns:c16="http://schemas.microsoft.com/office/drawing/2014/chart" uri="{C3380CC4-5D6E-409C-BE32-E72D297353CC}">
              <c16:uniqueId val="{00000000-DD24-4DA8-A0A1-1DAE70D7C42A}"/>
            </c:ext>
          </c:extLst>
        </c:ser>
        <c:ser>
          <c:idx val="2"/>
          <c:order val="1"/>
          <c:tx>
            <c:strRef>
              <c:f>'Biogas plants'!$D$2</c:f>
              <c:strCache>
                <c:ptCount val="1"/>
                <c:pt idx="0">
                  <c:v>Joint processing plant</c:v>
                </c:pt>
              </c:strCache>
            </c:strRef>
          </c:tx>
          <c:spPr>
            <a:solidFill>
              <a:srgbClr val="F28E77"/>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plants'!$D$3:$D$18</c:f>
              <c:numCache>
                <c:formatCode>General</c:formatCode>
                <c:ptCount val="16"/>
                <c:pt idx="0">
                  <c:v>6</c:v>
                </c:pt>
                <c:pt idx="1">
                  <c:v>9</c:v>
                </c:pt>
                <c:pt idx="2">
                  <c:v>8</c:v>
                </c:pt>
                <c:pt idx="3">
                  <c:v>12</c:v>
                </c:pt>
                <c:pt idx="4">
                  <c:v>14</c:v>
                </c:pt>
                <c:pt idx="5">
                  <c:v>18</c:v>
                </c:pt>
                <c:pt idx="6">
                  <c:v>21</c:v>
                </c:pt>
                <c:pt idx="7">
                  <c:v>26</c:v>
                </c:pt>
                <c:pt idx="8">
                  <c:v>30</c:v>
                </c:pt>
                <c:pt idx="9">
                  <c:v>30</c:v>
                </c:pt>
                <c:pt idx="10">
                  <c:v>26</c:v>
                </c:pt>
                <c:pt idx="11">
                  <c:v>28</c:v>
                </c:pt>
                <c:pt idx="12">
                  <c:v>27</c:v>
                </c:pt>
                <c:pt idx="13">
                  <c:v>27</c:v>
                </c:pt>
                <c:pt idx="14">
                  <c:v>28</c:v>
                </c:pt>
                <c:pt idx="15">
                  <c:v>26</c:v>
                </c:pt>
              </c:numCache>
            </c:numRef>
          </c:val>
          <c:extLst>
            <c:ext xmlns:c16="http://schemas.microsoft.com/office/drawing/2014/chart" uri="{C3380CC4-5D6E-409C-BE32-E72D297353CC}">
              <c16:uniqueId val="{00000002-DD24-4DA8-A0A1-1DAE70D7C42A}"/>
            </c:ext>
          </c:extLst>
        </c:ser>
        <c:ser>
          <c:idx val="1"/>
          <c:order val="2"/>
          <c:tx>
            <c:strRef>
              <c:f>'Biogas plants'!$C$2</c:f>
              <c:strCache>
                <c:ptCount val="1"/>
                <c:pt idx="0">
                  <c:v>Sewage facility</c:v>
                </c:pt>
              </c:strCache>
            </c:strRef>
          </c:tx>
          <c:spPr>
            <a:solidFill>
              <a:srgbClr val="64C1CB"/>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plants'!$C$3:$C$18</c:f>
              <c:numCache>
                <c:formatCode>General</c:formatCode>
                <c:ptCount val="16"/>
                <c:pt idx="0">
                  <c:v>17</c:v>
                </c:pt>
                <c:pt idx="1">
                  <c:v>18</c:v>
                </c:pt>
                <c:pt idx="2">
                  <c:v>18</c:v>
                </c:pt>
                <c:pt idx="3">
                  <c:v>18</c:v>
                </c:pt>
                <c:pt idx="4">
                  <c:v>18</c:v>
                </c:pt>
                <c:pt idx="5">
                  <c:v>19</c:v>
                </c:pt>
                <c:pt idx="6">
                  <c:v>18</c:v>
                </c:pt>
                <c:pt idx="7">
                  <c:v>20</c:v>
                </c:pt>
                <c:pt idx="8">
                  <c:v>20</c:v>
                </c:pt>
                <c:pt idx="9">
                  <c:v>20</c:v>
                </c:pt>
                <c:pt idx="10">
                  <c:v>21</c:v>
                </c:pt>
                <c:pt idx="11">
                  <c:v>20</c:v>
                </c:pt>
                <c:pt idx="12">
                  <c:v>18</c:v>
                </c:pt>
                <c:pt idx="13">
                  <c:v>18</c:v>
                </c:pt>
                <c:pt idx="14">
                  <c:v>17</c:v>
                </c:pt>
                <c:pt idx="15">
                  <c:v>19</c:v>
                </c:pt>
              </c:numCache>
            </c:numRef>
          </c:val>
          <c:extLst>
            <c:ext xmlns:c16="http://schemas.microsoft.com/office/drawing/2014/chart" uri="{C3380CC4-5D6E-409C-BE32-E72D297353CC}">
              <c16:uniqueId val="{00000001-DD24-4DA8-A0A1-1DAE70D7C42A}"/>
            </c:ext>
          </c:extLst>
        </c:ser>
        <c:dLbls>
          <c:showLegendKey val="0"/>
          <c:showVal val="0"/>
          <c:showCatName val="0"/>
          <c:showSerName val="0"/>
          <c:showPercent val="0"/>
          <c:showBubbleSize val="0"/>
        </c:dLbls>
        <c:gapWidth val="150"/>
        <c:overlap val="100"/>
        <c:axId val="883995392"/>
        <c:axId val="2061489456"/>
      </c:barChart>
      <c:lineChart>
        <c:grouping val="standard"/>
        <c:varyColors val="0"/>
        <c:ser>
          <c:idx val="3"/>
          <c:order val="3"/>
          <c:tx>
            <c:strRef>
              <c:f>'Biogas plants'!$F$2</c:f>
              <c:strCache>
                <c:ptCount val="1"/>
                <c:pt idx="0">
                  <c:v>Landfill facility</c:v>
                </c:pt>
              </c:strCache>
            </c:strRef>
          </c:tx>
          <c:spPr>
            <a:ln w="28575" cap="rnd">
              <a:solidFill>
                <a:srgbClr val="575756"/>
              </a:solidFill>
              <a:round/>
            </a:ln>
            <a:effectLst/>
          </c:spPr>
          <c:marker>
            <c:symbol val="none"/>
          </c:marker>
          <c:val>
            <c:numRef>
              <c:f>'Biogas plants'!$F$3:$F$18</c:f>
              <c:numCache>
                <c:formatCode>General</c:formatCode>
                <c:ptCount val="16"/>
                <c:pt idx="2">
                  <c:v>39</c:v>
                </c:pt>
                <c:pt idx="3">
                  <c:v>40</c:v>
                </c:pt>
                <c:pt idx="4">
                  <c:v>40</c:v>
                </c:pt>
                <c:pt idx="5">
                  <c:v>40</c:v>
                </c:pt>
                <c:pt idx="6">
                  <c:v>40</c:v>
                </c:pt>
                <c:pt idx="7">
                  <c:v>36</c:v>
                </c:pt>
                <c:pt idx="8">
                  <c:v>33</c:v>
                </c:pt>
                <c:pt idx="9">
                  <c:v>33</c:v>
                </c:pt>
                <c:pt idx="10">
                  <c:v>33</c:v>
                </c:pt>
                <c:pt idx="11">
                  <c:v>33</c:v>
                </c:pt>
                <c:pt idx="12">
                  <c:v>34</c:v>
                </c:pt>
                <c:pt idx="13">
                  <c:v>34</c:v>
                </c:pt>
                <c:pt idx="14">
                  <c:v>34</c:v>
                </c:pt>
                <c:pt idx="15">
                  <c:v>34</c:v>
                </c:pt>
              </c:numCache>
            </c:numRef>
          </c:val>
          <c:smooth val="0"/>
          <c:extLst>
            <c:ext xmlns:c16="http://schemas.microsoft.com/office/drawing/2014/chart" uri="{C3380CC4-5D6E-409C-BE32-E72D297353CC}">
              <c16:uniqueId val="{00000003-DD24-4DA8-A0A1-1DAE70D7C42A}"/>
            </c:ext>
          </c:extLst>
        </c:ser>
        <c:dLbls>
          <c:showLegendKey val="0"/>
          <c:showVal val="0"/>
          <c:showCatName val="0"/>
          <c:showSerName val="0"/>
          <c:showPercent val="0"/>
          <c:showBubbleSize val="0"/>
        </c:dLbls>
        <c:marker val="1"/>
        <c:smooth val="0"/>
        <c:axId val="884934096"/>
        <c:axId val="785053664"/>
      </c:lineChart>
      <c:catAx>
        <c:axId val="88399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1489456"/>
        <c:crosses val="autoZero"/>
        <c:auto val="1"/>
        <c:lblAlgn val="ctr"/>
        <c:lblOffset val="100"/>
        <c:noMultiLvlLbl val="0"/>
      </c:catAx>
      <c:valAx>
        <c:axId val="206148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(reactor</a:t>
                </a:r>
                <a:r>
                  <a:rPr lang="fi-FI" baseline="0"/>
                  <a:t> plants</a:t>
                </a:r>
                <a:r>
                  <a:rPr lang="fi-FI"/>
                  <a:t>)</a:t>
                </a:r>
              </a:p>
            </c:rich>
          </c:tx>
          <c:layout>
            <c:manualLayout>
              <c:xMode val="edge"/>
              <c:yMode val="edge"/>
              <c:x val="8.4197327044211054E-2"/>
              <c:y val="0.118699466817646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3995392"/>
        <c:crosses val="autoZero"/>
        <c:crossBetween val="between"/>
      </c:valAx>
      <c:valAx>
        <c:axId val="785053664"/>
        <c:scaling>
          <c:orientation val="minMax"/>
          <c:max val="9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(landfill facilities)</a:t>
                </a:r>
              </a:p>
            </c:rich>
          </c:tx>
          <c:layout>
            <c:manualLayout>
              <c:xMode val="edge"/>
              <c:yMode val="edge"/>
              <c:x val="0.79602804473101962"/>
              <c:y val="0.1229053663790295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4934096"/>
        <c:crosses val="max"/>
        <c:crossBetween val="between"/>
      </c:valAx>
      <c:catAx>
        <c:axId val="884934096"/>
        <c:scaling>
          <c:orientation val="minMax"/>
        </c:scaling>
        <c:delete val="1"/>
        <c:axPos val="b"/>
        <c:majorTickMark val="out"/>
        <c:minorTickMark val="none"/>
        <c:tickLblPos val="nextTo"/>
        <c:crossAx val="785053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238125</xdr:colOff>
      <xdr:row>2</xdr:row>
      <xdr:rowOff>133351</xdr:rowOff>
    </xdr:from>
    <xdr:to>
      <xdr:col>10</xdr:col>
      <xdr:colOff>361950</xdr:colOff>
      <xdr:row>8</xdr:row>
      <xdr:rowOff>76200</xdr:rowOff>
    </xdr:to>
    <xdr:sp macro="" textlink="">
      <xdr:nvSpPr>
        <xdr:cNvPr id="2" name="Tekstiruutu 1">
          <a:extLst>
            <a:ext uri="{FF2B5EF4-FFF2-40B4-BE49-F238E27FC236}">
              <a16:creationId xmlns:a16="http://schemas.microsoft.com/office/drawing/2014/main" id="{E4CFBA76-EBAB-6451-B624-38B080EC05C1}"/>
            </a:ext>
          </a:extLst>
        </xdr:cNvPr>
        <xdr:cNvSpPr txBox="1"/>
      </xdr:nvSpPr>
      <xdr:spPr>
        <a:xfrm>
          <a:off x="847725" y="514351"/>
          <a:ext cx="5610225" cy="1085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Biodegradable waste</a:t>
          </a:r>
        </a:p>
        <a:p>
          <a:r>
            <a:rPr lang="fi-FI" sz="1100"/>
            <a:t>The indicators describe the generation and recycling of biodegradable waste. Biodegradable waste causes a significant part of waste management's greenhouse gas emissions. They have a great recycling potential and are essential for nutrient recycling. In addition, increasing the recycling rate of biowaste also increases the recycling rate of municipal waste.</a:t>
          </a:r>
        </a:p>
        <a:p>
          <a:r>
            <a:rPr lang="fi-FI"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390524</xdr:colOff>
      <xdr:row>5</xdr:row>
      <xdr:rowOff>38099</xdr:rowOff>
    </xdr:from>
    <xdr:to>
      <xdr:col>30</xdr:col>
      <xdr:colOff>38100</xdr:colOff>
      <xdr:row>24</xdr:row>
      <xdr:rowOff>123825</xdr:rowOff>
    </xdr:to>
    <xdr:sp macro="" textlink="">
      <xdr:nvSpPr>
        <xdr:cNvPr id="2" name="Tekstiruutu 1">
          <a:extLst>
            <a:ext uri="{FF2B5EF4-FFF2-40B4-BE49-F238E27FC236}">
              <a16:creationId xmlns:a16="http://schemas.microsoft.com/office/drawing/2014/main" id="{A5A06EBC-46C4-43D2-B700-7F817A6A0B14}"/>
            </a:ext>
          </a:extLst>
        </xdr:cNvPr>
        <xdr:cNvSpPr txBox="1"/>
      </xdr:nvSpPr>
      <xdr:spPr>
        <a:xfrm>
          <a:off x="14858999" y="1828799"/>
          <a:ext cx="5133976" cy="3705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Municipal biowaste refers to biodegradable kitchen and canteen waste as well as garden waste. </a:t>
          </a:r>
          <a:r>
            <a:rPr lang="fi-FI" sz="1100">
              <a:solidFill>
                <a:schemeClr val="dk1"/>
              </a:solidFill>
              <a:effectLst/>
              <a:latin typeface="+mn-lt"/>
              <a:ea typeface="+mn-ea"/>
              <a:cs typeface="+mn-cs"/>
            </a:rPr>
            <a:t>In addition to separately collected bio-waste, bio-waste separated from mixed waste is counted in the generated bio-waste. </a:t>
          </a:r>
          <a:endParaRPr lang="fi-FI" sz="1100"/>
        </a:p>
        <a:p>
          <a:r>
            <a:rPr lang="fi-FI" sz="1100"/>
            <a:t> </a:t>
          </a:r>
        </a:p>
        <a:p>
          <a:r>
            <a:rPr lang="fi-FI" sz="1100"/>
            <a:t>The total amount of bio-waste in municipalities increased until 2020, after which the amount has decreased slightly. The amount of biowaste ending up in separate collection has decreased since 2019. However, the share of separately collected bio-waste in the generated bio-waste has increased since 2020, and in 2023 it was more than half of all generated municipal bio-waste.</a:t>
          </a:r>
        </a:p>
        <a:p>
          <a:r>
            <a:rPr lang="fi-FI" sz="1100"/>
            <a:t> </a:t>
          </a:r>
        </a:p>
        <a:p>
          <a:r>
            <a:rPr lang="fi-FI" sz="1100"/>
            <a:t>According to the goal of the national waste plan, in 2027, at least 65 percent of municipal biowaste should be recycled. In 2022, the amount was 424,000 tons, which corresponds to 46 percent of the generated municipal biowaste.</a:t>
          </a:r>
        </a:p>
        <a:p>
          <a:r>
            <a:rPr lang="fi-FI" sz="1100"/>
            <a:t> </a:t>
          </a:r>
        </a:p>
        <a:p>
          <a:r>
            <a:rPr lang="fi-FI" sz="1100"/>
            <a:t>Achieving the goal requires a significant increase in the recycling of biowaste. </a:t>
          </a:r>
        </a:p>
        <a:p>
          <a:r>
            <a:rPr lang="fi-FI" sz="1100"/>
            <a:t> </a:t>
          </a:r>
        </a:p>
        <a:p>
          <a:r>
            <a:rPr lang="fi-FI" sz="1100"/>
            <a:t>The amount recycled includes an estimate of the amount of home composted food waste.</a:t>
          </a:r>
        </a:p>
        <a:p>
          <a:endParaRPr lang="fi-FI" sz="1100" baseline="0"/>
        </a:p>
      </xdr:txBody>
    </xdr:sp>
    <xdr:clientData/>
  </xdr:twoCellAnchor>
  <xdr:twoCellAnchor>
    <xdr:from>
      <xdr:col>6</xdr:col>
      <xdr:colOff>671511</xdr:colOff>
      <xdr:row>1</xdr:row>
      <xdr:rowOff>390525</xdr:rowOff>
    </xdr:from>
    <xdr:to>
      <xdr:col>21</xdr:col>
      <xdr:colOff>257175</xdr:colOff>
      <xdr:row>30</xdr:row>
      <xdr:rowOff>133350</xdr:rowOff>
    </xdr:to>
    <xdr:graphicFrame macro="">
      <xdr:nvGraphicFramePr>
        <xdr:cNvPr id="5" name="Kaavio 4" descr="Yhdyskuntien biojätteen määrä (t) ja kierrätysaste vuosina 2016-2022. Palkkikaaviossa eritelty erilliskerätty ja muu kuin erilliskerätty yhdyskuntien biojäte, sekä lisäksi kierrätysaste.">
          <a:extLst>
            <a:ext uri="{FF2B5EF4-FFF2-40B4-BE49-F238E27FC236}">
              <a16:creationId xmlns:a16="http://schemas.microsoft.com/office/drawing/2014/main" id="{DC0FA235-B973-AF70-C0DF-FBDAACDCC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1</xdr:row>
      <xdr:rowOff>95249</xdr:rowOff>
    </xdr:from>
    <xdr:to>
      <xdr:col>18</xdr:col>
      <xdr:colOff>0</xdr:colOff>
      <xdr:row>16</xdr:row>
      <xdr:rowOff>76199</xdr:rowOff>
    </xdr:to>
    <xdr:sp macro="" textlink="">
      <xdr:nvSpPr>
        <xdr:cNvPr id="4" name="Tekstiruutu 3">
          <a:extLst>
            <a:ext uri="{FF2B5EF4-FFF2-40B4-BE49-F238E27FC236}">
              <a16:creationId xmlns:a16="http://schemas.microsoft.com/office/drawing/2014/main" id="{6700B45B-F29E-ECFF-770D-A430B7A3FB67}"/>
            </a:ext>
          </a:extLst>
        </xdr:cNvPr>
        <xdr:cNvSpPr txBox="1"/>
      </xdr:nvSpPr>
      <xdr:spPr>
        <a:xfrm>
          <a:off x="8924925" y="352424"/>
          <a:ext cx="4229100" cy="3038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Food waste includes food originally intended to be eaten (foodstuff) and non-edible parts (such as bones and fruit peels) when these are not used, for example, as human food or feed. The amount does not include the harvest left in the field.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2022, 607,000 tons of food waste was generated in Finland. The total amount increased from 2019</a:t>
          </a:r>
          <a:r>
            <a:rPr lang="en-US" sz="1100" baseline="0">
              <a:solidFill>
                <a:schemeClr val="dk1"/>
              </a:solidFill>
              <a:effectLst/>
              <a:latin typeface="+mn-lt"/>
              <a:ea typeface="+mn-ea"/>
              <a:cs typeface="+mn-cs"/>
            </a:rPr>
            <a:t> to 2021, when food waste generation amounted to 693,000 tons.</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Approximately half of the amount of food waste is generated in households, the increase in the amount of waste explains the majority of the increase in the total amount of food waste in 2021. In 2022, amouts</a:t>
          </a:r>
          <a:r>
            <a:rPr lang="en-US" sz="1100" baseline="0">
              <a:solidFill>
                <a:schemeClr val="dk1"/>
              </a:solidFill>
              <a:effectLst/>
              <a:latin typeface="+mn-lt"/>
              <a:ea typeface="+mn-ea"/>
              <a:cs typeface="+mn-cs"/>
            </a:rPr>
            <a:t> of food waste generated by households and food industry decreased. </a:t>
          </a:r>
          <a:r>
            <a:rPr lang="en-US" sz="1100">
              <a:solidFill>
                <a:schemeClr val="dk1"/>
              </a:solidFill>
              <a:effectLst/>
              <a:latin typeface="+mn-lt"/>
              <a:ea typeface="+mn-ea"/>
              <a:cs typeface="+mn-cs"/>
            </a:rPr>
            <a:t>The food industry's share of food waste in 2022 was 23%, catering services’ 13%, retail and wholesale’s 9% and primary production’s 5%.</a:t>
          </a:r>
          <a:endParaRPr lang="fi-FI" sz="1100">
            <a:solidFill>
              <a:schemeClr val="dk1"/>
            </a:solidFill>
            <a:effectLst/>
            <a:latin typeface="+mn-lt"/>
            <a:ea typeface="+mn-ea"/>
            <a:cs typeface="+mn-cs"/>
          </a:endParaRPr>
        </a:p>
        <a:p>
          <a:endParaRPr lang="fi-FI" sz="1100" baseline="0"/>
        </a:p>
        <a:p>
          <a:endParaRPr lang="fi-FI" sz="1100"/>
        </a:p>
      </xdr:txBody>
    </xdr:sp>
    <xdr:clientData/>
  </xdr:twoCellAnchor>
  <xdr:twoCellAnchor>
    <xdr:from>
      <xdr:col>0</xdr:col>
      <xdr:colOff>538161</xdr:colOff>
      <xdr:row>16</xdr:row>
      <xdr:rowOff>95251</xdr:rowOff>
    </xdr:from>
    <xdr:to>
      <xdr:col>10</xdr:col>
      <xdr:colOff>466726</xdr:colOff>
      <xdr:row>38</xdr:row>
      <xdr:rowOff>161925</xdr:rowOff>
    </xdr:to>
    <xdr:graphicFrame macro="">
      <xdr:nvGraphicFramePr>
        <xdr:cNvPr id="6" name="Kaavio 5" descr="Elintarvikejätteen määrä tuotantoketjuittain vuosina 2019-2021">
          <a:extLst>
            <a:ext uri="{FF2B5EF4-FFF2-40B4-BE49-F238E27FC236}">
              <a16:creationId xmlns:a16="http://schemas.microsoft.com/office/drawing/2014/main" id="{7D93BFEC-1BF1-B51A-F8F6-3BD65EA1C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247649</xdr:colOff>
      <xdr:row>2</xdr:row>
      <xdr:rowOff>38099</xdr:rowOff>
    </xdr:from>
    <xdr:to>
      <xdr:col>12</xdr:col>
      <xdr:colOff>504825</xdr:colOff>
      <xdr:row>13</xdr:row>
      <xdr:rowOff>142874</xdr:rowOff>
    </xdr:to>
    <xdr:sp macro="" textlink="">
      <xdr:nvSpPr>
        <xdr:cNvPr id="2" name="Tekstiruutu 1">
          <a:extLst>
            <a:ext uri="{FF2B5EF4-FFF2-40B4-BE49-F238E27FC236}">
              <a16:creationId xmlns:a16="http://schemas.microsoft.com/office/drawing/2014/main" id="{405BBBFE-AC56-4BD7-9B25-05A469B06B65}"/>
            </a:ext>
          </a:extLst>
        </xdr:cNvPr>
        <xdr:cNvSpPr txBox="1"/>
      </xdr:nvSpPr>
      <xdr:spPr>
        <a:xfrm>
          <a:off x="5791199" y="495299"/>
          <a:ext cx="3914776"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the long term, the amount of biological treatment has increased significantly. In recent years, especially digestion as a bio-waste processing method has increased.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2023, a total of 72,000 tons of biowaste was digested. Municipal waste accounted for about a third of this. The</a:t>
          </a:r>
          <a:r>
            <a:rPr lang="en-US" sz="1100" baseline="0">
              <a:solidFill>
                <a:schemeClr val="dk1"/>
              </a:solidFill>
              <a:effectLst/>
              <a:latin typeface="+mn-lt"/>
              <a:ea typeface="+mn-ea"/>
              <a:cs typeface="+mn-cs"/>
            </a:rPr>
            <a:t> digestion of other than municipal waste increased 13 percent from the previous year.</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From digestion there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can be obtained biogas for fuel use, recycled nutrients for fertilizers, green building materials and raw materials for industry.</a:t>
          </a:r>
          <a:endParaRPr lang="fi-FI" sz="1100">
            <a:solidFill>
              <a:schemeClr val="dk1"/>
            </a:solidFill>
            <a:effectLst/>
            <a:latin typeface="+mn-lt"/>
            <a:ea typeface="+mn-ea"/>
            <a:cs typeface="+mn-cs"/>
          </a:endParaRPr>
        </a:p>
        <a:p>
          <a:endParaRPr lang="fi-FI" sz="1100"/>
        </a:p>
      </xdr:txBody>
    </xdr:sp>
    <xdr:clientData/>
  </xdr:twoCellAnchor>
  <xdr:twoCellAnchor>
    <xdr:from>
      <xdr:col>1</xdr:col>
      <xdr:colOff>19049</xdr:colOff>
      <xdr:row>17</xdr:row>
      <xdr:rowOff>57149</xdr:rowOff>
    </xdr:from>
    <xdr:to>
      <xdr:col>8</xdr:col>
      <xdr:colOff>47624</xdr:colOff>
      <xdr:row>35</xdr:row>
      <xdr:rowOff>47624</xdr:rowOff>
    </xdr:to>
    <xdr:graphicFrame macro="">
      <xdr:nvGraphicFramePr>
        <xdr:cNvPr id="3" name="Kaavio 2" descr="Orgaanisen jätteen mädätys vuosina 2015-2021 eroteltuna yhdyskuntajätteeseem ja muuhun kuin yhdyskuntajätteeseen&#10;">
          <a:extLst>
            <a:ext uri="{FF2B5EF4-FFF2-40B4-BE49-F238E27FC236}">
              <a16:creationId xmlns:a16="http://schemas.microsoft.com/office/drawing/2014/main" id="{DE682B45-FAB0-31EE-A156-EC634A46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323849</xdr:colOff>
      <xdr:row>1</xdr:row>
      <xdr:rowOff>333375</xdr:rowOff>
    </xdr:from>
    <xdr:to>
      <xdr:col>10</xdr:col>
      <xdr:colOff>419100</xdr:colOff>
      <xdr:row>10</xdr:row>
      <xdr:rowOff>152400</xdr:rowOff>
    </xdr:to>
    <xdr:sp macro="" textlink="">
      <xdr:nvSpPr>
        <xdr:cNvPr id="2" name="Tekstiruutu 1">
          <a:extLst>
            <a:ext uri="{FF2B5EF4-FFF2-40B4-BE49-F238E27FC236}">
              <a16:creationId xmlns:a16="http://schemas.microsoft.com/office/drawing/2014/main" id="{3E438519-0931-4602-8EEA-F58E0748C704}"/>
            </a:ext>
          </a:extLst>
        </xdr:cNvPr>
        <xdr:cNvSpPr txBox="1"/>
      </xdr:nvSpPr>
      <xdr:spPr>
        <a:xfrm>
          <a:off x="3933824" y="590550"/>
          <a:ext cx="3752851"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Composting plants are being replaced by biogas plants. The digestate is usually post-composted. For this reason, the information on the digestion and composting of organic waste partially overlaps with each other.</a:t>
          </a:r>
        </a:p>
        <a:p>
          <a:r>
            <a:rPr lang="fi-FI" sz="1100"/>
            <a:t> </a:t>
          </a:r>
        </a:p>
        <a:p>
          <a:r>
            <a:rPr lang="fi-FI" sz="1100"/>
            <a:t>Both municipal and other</a:t>
          </a:r>
          <a:r>
            <a:rPr lang="fi-FI" sz="1100" baseline="0"/>
            <a:t> than municipal composted waste have decreased from 2020. </a:t>
          </a:r>
          <a:r>
            <a:rPr lang="fi-FI" sz="1100"/>
            <a:t>In 2023, the composting amount of organic waste decreased by 7 percent from the previous year, being only 171,000 tons. Municipal waste accounted for about two-thirds of this.</a:t>
          </a:r>
        </a:p>
      </xdr:txBody>
    </xdr:sp>
    <xdr:clientData/>
  </xdr:twoCellAnchor>
  <xdr:twoCellAnchor>
    <xdr:from>
      <xdr:col>1</xdr:col>
      <xdr:colOff>114299</xdr:colOff>
      <xdr:row>18</xdr:row>
      <xdr:rowOff>142876</xdr:rowOff>
    </xdr:from>
    <xdr:to>
      <xdr:col>8</xdr:col>
      <xdr:colOff>495299</xdr:colOff>
      <xdr:row>36</xdr:row>
      <xdr:rowOff>0</xdr:rowOff>
    </xdr:to>
    <xdr:graphicFrame macro="">
      <xdr:nvGraphicFramePr>
        <xdr:cNvPr id="5" name="Kaavio 4" descr="Orgaanisen jätteen kompostointi vuosina 2015-2021, eroteltuna yhdyskuntajätteeseen ja muuhun kuin yhdyskuntajätteeseen">
          <a:extLst>
            <a:ext uri="{FF2B5EF4-FFF2-40B4-BE49-F238E27FC236}">
              <a16:creationId xmlns:a16="http://schemas.microsoft.com/office/drawing/2014/main" id="{46C510F3-12EA-3402-8D20-10872AB7B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542925</xdr:colOff>
      <xdr:row>24</xdr:row>
      <xdr:rowOff>9525</xdr:rowOff>
    </xdr:from>
    <xdr:to>
      <xdr:col>18</xdr:col>
      <xdr:colOff>161925</xdr:colOff>
      <xdr:row>41</xdr:row>
      <xdr:rowOff>19050</xdr:rowOff>
    </xdr:to>
    <xdr:sp macro="" textlink="">
      <xdr:nvSpPr>
        <xdr:cNvPr id="2" name="Tekstiruutu 1">
          <a:extLst>
            <a:ext uri="{FF2B5EF4-FFF2-40B4-BE49-F238E27FC236}">
              <a16:creationId xmlns:a16="http://schemas.microsoft.com/office/drawing/2014/main" id="{9492D2D3-78FF-4BDF-AB53-A325D70EBC28}"/>
            </a:ext>
          </a:extLst>
        </xdr:cNvPr>
        <xdr:cNvSpPr txBox="1"/>
      </xdr:nvSpPr>
      <xdr:spPr>
        <a:xfrm>
          <a:off x="9525000" y="5000625"/>
          <a:ext cx="5715000" cy="3324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Biowaste is treated in biogas plants together with manure, biodegradable industrial waste and sewage sludge. </a:t>
          </a:r>
        </a:p>
        <a:p>
          <a:r>
            <a:rPr lang="fi-FI" sz="1100" baseline="0"/>
            <a:t> </a:t>
          </a:r>
        </a:p>
        <a:p>
          <a:r>
            <a:rPr lang="fi-FI" sz="1100" baseline="0"/>
            <a:t>The number of biogas and biomethane plants has more than doubled between 2009 and 2024. In 2024, there were a total of 78 biogas or methane plants in operation, of which 42 percent were agricultural facilities.</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In particular, the number of agricultural and joint processing facilities have increased during the review period. Agricultural inputs are considered to still have a large untapped biogas potential.</a:t>
          </a:r>
          <a:endParaRPr lang="fi-FI" sz="1100" baseline="0"/>
        </a:p>
        <a:p>
          <a:r>
            <a:rPr lang="fi-FI" sz="1100" baseline="0"/>
            <a:t> </a:t>
          </a:r>
        </a:p>
        <a:p>
          <a:r>
            <a:rPr lang="fi-FI" sz="1100" baseline="0"/>
            <a:t>Biogas is also produced at landfill gas collection points. The amounts of these have slightly decreased since 2016, when the organic waste landfill ban came into force.</a:t>
          </a:r>
        </a:p>
        <a:p>
          <a:r>
            <a:rPr lang="fi-FI" sz="1100" baseline="0"/>
            <a:t> </a:t>
          </a:r>
        </a:p>
        <a:p>
          <a:r>
            <a:rPr lang="fi-FI" sz="1100" baseline="0"/>
            <a:t>Biomethane production has increased in recent years, and its growth is estimated to continue in the coming years as well. The demand for transport biogas has grown in particular. Biogas is collected mostly in joint processing plants.</a:t>
          </a:r>
        </a:p>
        <a:p>
          <a:r>
            <a:rPr lang="fi-FI" sz="1100" baseline="0"/>
            <a:t> </a:t>
          </a:r>
        </a:p>
        <a:p>
          <a:r>
            <a:rPr lang="fi-FI" sz="1100" baseline="0"/>
            <a:t>Most of the biogas is used in the production of heat and electricity, while biomethane is used in transport. Part of the biogas still has to be flared, i.e. the surplus gas is burned into carbon dioxide.</a:t>
          </a:r>
        </a:p>
      </xdr:txBody>
    </xdr:sp>
    <xdr:clientData/>
  </xdr:twoCellAnchor>
  <xdr:twoCellAnchor>
    <xdr:from>
      <xdr:col>7</xdr:col>
      <xdr:colOff>485773</xdr:colOff>
      <xdr:row>0</xdr:row>
      <xdr:rowOff>76200</xdr:rowOff>
    </xdr:from>
    <xdr:to>
      <xdr:col>21</xdr:col>
      <xdr:colOff>409575</xdr:colOff>
      <xdr:row>22</xdr:row>
      <xdr:rowOff>71440</xdr:rowOff>
    </xdr:to>
    <xdr:graphicFrame macro="">
      <xdr:nvGraphicFramePr>
        <xdr:cNvPr id="3" name="Kaavio 2" descr="BIokaasu- ja biometaanilaitosten määrän kehitys vuosina 2009-2023">
          <a:extLst>
            <a:ext uri="{FF2B5EF4-FFF2-40B4-BE49-F238E27FC236}">
              <a16:creationId xmlns:a16="http://schemas.microsoft.com/office/drawing/2014/main" id="{E5D630F2-2541-F38F-DF96-3C8B66FB1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uonnonvaratieto.luke.fi/numerotieto/raportit?panel=elintarvikejate&amp;lang=e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4A-4E6F-4843-8850-D9A497E21562}">
  <dimension ref="A1"/>
  <sheetViews>
    <sheetView workbookViewId="0">
      <selection activeCell="D31" sqref="D31"/>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78E-5A67-463A-A046-4C0B8B832330}">
  <dimension ref="A1:X46"/>
  <sheetViews>
    <sheetView workbookViewId="0">
      <selection activeCell="F26" sqref="F26"/>
    </sheetView>
  </sheetViews>
  <sheetFormatPr defaultRowHeight="15" x14ac:dyDescent="0.25"/>
  <cols>
    <col min="1" max="1" width="11.7109375" customWidth="1"/>
    <col min="2" max="2" width="12.42578125" customWidth="1"/>
    <col min="3" max="3" width="12.85546875" customWidth="1"/>
    <col min="4" max="4" width="14.42578125" customWidth="1"/>
    <col min="5" max="5" width="11.42578125" bestFit="1" customWidth="1"/>
    <col min="6" max="6" width="13.5703125" customWidth="1"/>
    <col min="7" max="7" width="12.5703125" customWidth="1"/>
  </cols>
  <sheetData>
    <row r="1" spans="1:9" ht="20.25" thickBot="1" x14ac:dyDescent="0.35">
      <c r="A1" s="1" t="s">
        <v>32</v>
      </c>
      <c r="B1" s="1"/>
      <c r="C1" s="1"/>
      <c r="D1" s="1"/>
      <c r="E1" s="1"/>
      <c r="F1" s="1"/>
      <c r="G1" s="1"/>
    </row>
    <row r="2" spans="1:9" ht="75.75" thickTop="1" x14ac:dyDescent="0.25">
      <c r="A2" s="32" t="s">
        <v>7</v>
      </c>
      <c r="B2" s="32" t="s">
        <v>8</v>
      </c>
      <c r="C2" s="32" t="s">
        <v>9</v>
      </c>
      <c r="D2" s="32" t="s">
        <v>10</v>
      </c>
      <c r="E2" s="32" t="s">
        <v>11</v>
      </c>
      <c r="F2" s="32" t="s">
        <v>12</v>
      </c>
    </row>
    <row r="3" spans="1:9" x14ac:dyDescent="0.25">
      <c r="A3" s="28">
        <v>2016</v>
      </c>
      <c r="B3" s="25">
        <v>826789.88800000004</v>
      </c>
      <c r="C3" s="25">
        <v>427115</v>
      </c>
      <c r="D3" s="26">
        <f t="shared" ref="D3:D9" si="0">B3-C3</f>
        <v>399674.88800000004</v>
      </c>
      <c r="E3" s="25">
        <v>383944.09600000002</v>
      </c>
      <c r="F3" s="27">
        <v>0.46437928374856952</v>
      </c>
      <c r="I3" s="5"/>
    </row>
    <row r="4" spans="1:9" x14ac:dyDescent="0.25">
      <c r="A4" s="28">
        <v>2017</v>
      </c>
      <c r="B4" s="25">
        <v>822263.39199999999</v>
      </c>
      <c r="C4" s="25">
        <v>424936</v>
      </c>
      <c r="D4" s="26">
        <f t="shared" si="0"/>
        <v>397327.39199999999</v>
      </c>
      <c r="E4" s="25">
        <v>387271.56800000003</v>
      </c>
      <c r="F4" s="27">
        <v>0.47098237835693402</v>
      </c>
      <c r="I4" s="5"/>
    </row>
    <row r="5" spans="1:9" x14ac:dyDescent="0.25">
      <c r="A5" s="28">
        <v>2018</v>
      </c>
      <c r="B5" s="25">
        <v>939616.272</v>
      </c>
      <c r="C5" s="25">
        <v>458949</v>
      </c>
      <c r="D5" s="26">
        <f t="shared" si="0"/>
        <v>480667.272</v>
      </c>
      <c r="E5" s="25">
        <v>419246.47200000001</v>
      </c>
      <c r="F5" s="27">
        <v>0.44618902896138862</v>
      </c>
      <c r="I5" s="5"/>
    </row>
    <row r="6" spans="1:9" x14ac:dyDescent="0.25">
      <c r="A6" s="28">
        <v>2019</v>
      </c>
      <c r="B6" s="25">
        <v>993497.72600000002</v>
      </c>
      <c r="C6" s="25">
        <v>497059</v>
      </c>
      <c r="D6" s="26">
        <f t="shared" si="0"/>
        <v>496438.72600000002</v>
      </c>
      <c r="E6" s="25">
        <v>472980.60399999999</v>
      </c>
      <c r="F6" s="27">
        <v>0.47607618177879957</v>
      </c>
      <c r="I6" s="5"/>
    </row>
    <row r="7" spans="1:9" x14ac:dyDescent="0.25">
      <c r="A7" s="28">
        <v>2020</v>
      </c>
      <c r="B7" s="25">
        <v>1062834.976</v>
      </c>
      <c r="C7" s="25">
        <v>472113</v>
      </c>
      <c r="D7" s="26">
        <f t="shared" si="0"/>
        <v>590721.97600000002</v>
      </c>
      <c r="E7" s="25">
        <v>477725.125</v>
      </c>
      <c r="F7" s="27">
        <v>0.44948193820072396</v>
      </c>
      <c r="I7" s="5"/>
    </row>
    <row r="8" spans="1:9" x14ac:dyDescent="0.25">
      <c r="A8" s="28">
        <v>2021</v>
      </c>
      <c r="B8" s="25">
        <v>1026631.193</v>
      </c>
      <c r="C8" s="25">
        <v>470848</v>
      </c>
      <c r="D8" s="26">
        <f t="shared" si="0"/>
        <v>555783.19299999997</v>
      </c>
      <c r="E8" s="25">
        <v>421354.152</v>
      </c>
      <c r="F8" s="27">
        <v>0.41039999999999999</v>
      </c>
      <c r="I8" s="5"/>
    </row>
    <row r="9" spans="1:9" x14ac:dyDescent="0.25">
      <c r="A9" s="28">
        <v>2022</v>
      </c>
      <c r="B9" s="25">
        <v>913836.625</v>
      </c>
      <c r="C9" s="25">
        <v>443589</v>
      </c>
      <c r="D9" s="26">
        <f t="shared" si="0"/>
        <v>470247.625</v>
      </c>
      <c r="E9" s="25">
        <v>423862.75199999998</v>
      </c>
      <c r="F9" s="27">
        <v>0.46382771318669785</v>
      </c>
      <c r="I9" s="5"/>
    </row>
    <row r="10" spans="1:9" x14ac:dyDescent="0.25">
      <c r="A10" s="28">
        <v>2023</v>
      </c>
      <c r="B10" s="25">
        <v>790343.10899999994</v>
      </c>
      <c r="C10" s="25">
        <v>401069</v>
      </c>
      <c r="D10" s="25">
        <v>389274.109</v>
      </c>
      <c r="E10" s="25">
        <v>379720.56400000001</v>
      </c>
      <c r="F10" s="27">
        <f>E10/B10</f>
        <v>0.48045027491977543</v>
      </c>
    </row>
    <row r="11" spans="1:9" x14ac:dyDescent="0.25">
      <c r="A11" s="28">
        <v>2024</v>
      </c>
      <c r="B11" s="24"/>
      <c r="C11" s="24"/>
      <c r="D11" s="24"/>
      <c r="E11" s="24"/>
      <c r="F11" s="24"/>
    </row>
    <row r="12" spans="1:9" x14ac:dyDescent="0.25">
      <c r="A12" s="28">
        <v>2025</v>
      </c>
      <c r="B12" s="24"/>
      <c r="C12" s="24"/>
      <c r="D12" s="24"/>
      <c r="E12" s="24"/>
      <c r="F12" s="24"/>
    </row>
    <row r="13" spans="1:9" x14ac:dyDescent="0.25">
      <c r="A13" s="28">
        <v>2026</v>
      </c>
      <c r="B13" s="24"/>
      <c r="C13" s="24"/>
      <c r="D13" s="24"/>
      <c r="E13" s="24"/>
      <c r="F13" s="24"/>
    </row>
    <row r="14" spans="1:9" x14ac:dyDescent="0.25">
      <c r="A14" s="28" t="s">
        <v>13</v>
      </c>
      <c r="B14" s="24"/>
      <c r="C14" s="24"/>
      <c r="D14" s="24"/>
      <c r="E14" s="24"/>
      <c r="F14" s="27">
        <v>0.65</v>
      </c>
    </row>
    <row r="16" spans="1:9" x14ac:dyDescent="0.25">
      <c r="A16" s="13" t="s">
        <v>1</v>
      </c>
      <c r="B16" s="13"/>
      <c r="C16" s="13"/>
      <c r="D16" s="7"/>
      <c r="E16" s="8"/>
      <c r="F16" s="7"/>
      <c r="G16" s="7"/>
    </row>
    <row r="17" spans="1:24" x14ac:dyDescent="0.25">
      <c r="A17" s="34" t="s">
        <v>2</v>
      </c>
      <c r="B17" s="13"/>
      <c r="C17" s="13"/>
      <c r="D17" s="7"/>
      <c r="E17" s="8"/>
      <c r="F17" s="7"/>
      <c r="G17" s="7"/>
    </row>
    <row r="18" spans="1:24" x14ac:dyDescent="0.25">
      <c r="A18" s="34" t="s">
        <v>33</v>
      </c>
      <c r="B18" s="13"/>
      <c r="C18" s="13"/>
      <c r="F18" s="7"/>
      <c r="G18" s="7"/>
      <c r="J18" s="11"/>
    </row>
    <row r="19" spans="1:24" x14ac:dyDescent="0.25">
      <c r="A19" s="34" t="s">
        <v>3</v>
      </c>
      <c r="B19" s="2" t="s">
        <v>4</v>
      </c>
      <c r="C19" s="13"/>
      <c r="D19" s="13"/>
      <c r="E19" s="13"/>
      <c r="F19" s="23"/>
      <c r="G19" s="7"/>
    </row>
    <row r="20" spans="1:24" x14ac:dyDescent="0.25">
      <c r="A20" s="9"/>
      <c r="B20" s="12"/>
    </row>
    <row r="21" spans="1:24" x14ac:dyDescent="0.25">
      <c r="A21" s="10" t="s">
        <v>6</v>
      </c>
      <c r="B21" s="10"/>
    </row>
    <row r="23" spans="1:24" x14ac:dyDescent="0.25">
      <c r="A23" s="13" t="s">
        <v>5</v>
      </c>
    </row>
    <row r="26" spans="1:24" x14ac:dyDescent="0.25">
      <c r="V26" s="17"/>
      <c r="W26" s="17"/>
      <c r="X26" s="17"/>
    </row>
    <row r="27" spans="1:24" x14ac:dyDescent="0.25">
      <c r="V27" s="17"/>
      <c r="W27" s="17"/>
      <c r="X27" s="17"/>
    </row>
    <row r="28" spans="1:24" x14ac:dyDescent="0.25">
      <c r="V28" s="17"/>
      <c r="W28" s="17"/>
      <c r="X28" s="17"/>
    </row>
    <row r="46" spans="5:5" x14ac:dyDescent="0.25">
      <c r="E46" t="s">
        <v>0</v>
      </c>
    </row>
  </sheetData>
  <hyperlinks>
    <hyperlink ref="B19" r:id="rId1" display="https://www.stat.fi/tilasto/jate  " xr:uid="{84375509-7816-493D-B5A4-1EC2CDA2C8D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8F57-5CF8-4315-8F22-22FD72196C52}">
  <dimension ref="A1:M21"/>
  <sheetViews>
    <sheetView topLeftCell="B1" workbookViewId="0">
      <selection activeCell="M21" sqref="M21"/>
    </sheetView>
  </sheetViews>
  <sheetFormatPr defaultRowHeight="15" x14ac:dyDescent="0.25"/>
  <cols>
    <col min="1" max="1" width="10.85546875" customWidth="1"/>
    <col min="2" max="2" width="12.7109375" customWidth="1"/>
    <col min="3" max="3" width="19.42578125" customWidth="1"/>
    <col min="4" max="4" width="18.85546875" customWidth="1"/>
    <col min="5" max="6" width="12.85546875" customWidth="1"/>
  </cols>
  <sheetData>
    <row r="1" spans="1:8" ht="20.25" thickBot="1" x14ac:dyDescent="0.35">
      <c r="A1" s="1" t="s">
        <v>31</v>
      </c>
      <c r="B1" s="1"/>
      <c r="C1" s="1"/>
      <c r="D1" s="1"/>
      <c r="E1" s="1"/>
      <c r="F1" s="1"/>
      <c r="G1" s="1"/>
    </row>
    <row r="2" spans="1:8" s="3" customFormat="1" ht="30.75" thickTop="1" x14ac:dyDescent="0.25">
      <c r="A2" s="32" t="s">
        <v>7</v>
      </c>
      <c r="B2" s="32" t="s">
        <v>15</v>
      </c>
      <c r="C2" s="32" t="s">
        <v>20</v>
      </c>
      <c r="D2" s="32" t="s">
        <v>16</v>
      </c>
      <c r="E2" s="32" t="s">
        <v>19</v>
      </c>
      <c r="F2" s="32" t="s">
        <v>17</v>
      </c>
      <c r="G2" s="32" t="s">
        <v>18</v>
      </c>
    </row>
    <row r="3" spans="1:8" x14ac:dyDescent="0.25">
      <c r="A3" s="28">
        <v>2019</v>
      </c>
      <c r="B3" s="25">
        <v>295500</v>
      </c>
      <c r="C3" s="25">
        <v>160000</v>
      </c>
      <c r="D3" s="25">
        <v>78000</v>
      </c>
      <c r="E3" s="25">
        <v>57000</v>
      </c>
      <c r="F3" s="25">
        <v>51000</v>
      </c>
      <c r="G3" s="26">
        <f>SUM(B3:F3)</f>
        <v>641500</v>
      </c>
    </row>
    <row r="4" spans="1:8" x14ac:dyDescent="0.25">
      <c r="A4" s="28">
        <v>2020</v>
      </c>
      <c r="B4" s="25">
        <v>296000</v>
      </c>
      <c r="C4" s="25">
        <v>162000</v>
      </c>
      <c r="D4" s="25">
        <v>78000</v>
      </c>
      <c r="E4" s="25">
        <v>58000</v>
      </c>
      <c r="F4" s="25">
        <v>48000</v>
      </c>
      <c r="G4" s="26">
        <f t="shared" ref="G4:G6" si="0">SUM(B4:F4)</f>
        <v>642000</v>
      </c>
    </row>
    <row r="5" spans="1:8" x14ac:dyDescent="0.25">
      <c r="A5" s="28">
        <v>2021</v>
      </c>
      <c r="B5" s="25">
        <v>347000</v>
      </c>
      <c r="C5" s="25">
        <v>158000</v>
      </c>
      <c r="D5" s="25">
        <v>81000</v>
      </c>
      <c r="E5" s="25">
        <v>57000</v>
      </c>
      <c r="F5" s="25">
        <v>50000</v>
      </c>
      <c r="G5" s="26">
        <f t="shared" si="0"/>
        <v>693000</v>
      </c>
    </row>
    <row r="6" spans="1:8" x14ac:dyDescent="0.25">
      <c r="A6" s="28">
        <v>2022</v>
      </c>
      <c r="B6" s="25">
        <v>305000</v>
      </c>
      <c r="C6" s="25">
        <v>139000</v>
      </c>
      <c r="D6" s="25">
        <v>81000</v>
      </c>
      <c r="E6" s="25">
        <v>53000</v>
      </c>
      <c r="F6" s="25">
        <v>29000</v>
      </c>
      <c r="G6" s="26">
        <f t="shared" si="0"/>
        <v>607000</v>
      </c>
    </row>
    <row r="7" spans="1:8" x14ac:dyDescent="0.25">
      <c r="A7" s="36"/>
      <c r="B7" s="37"/>
      <c r="C7" s="37"/>
      <c r="D7" s="37"/>
      <c r="E7" s="37"/>
      <c r="F7" s="37"/>
      <c r="G7" s="38"/>
    </row>
    <row r="8" spans="1:8" x14ac:dyDescent="0.25">
      <c r="A8" t="s">
        <v>14</v>
      </c>
    </row>
    <row r="10" spans="1:8" x14ac:dyDescent="0.25">
      <c r="A10" s="13" t="s">
        <v>1</v>
      </c>
      <c r="B10" s="13"/>
      <c r="C10" s="13"/>
      <c r="D10" s="13"/>
      <c r="E10" s="13"/>
      <c r="F10" s="13"/>
      <c r="G10" s="13"/>
      <c r="H10" s="13"/>
    </row>
    <row r="11" spans="1:8" x14ac:dyDescent="0.25">
      <c r="A11" s="13" t="s">
        <v>23</v>
      </c>
      <c r="B11" s="13"/>
      <c r="C11" s="13"/>
      <c r="D11" s="13"/>
      <c r="E11" s="13"/>
      <c r="F11" s="13"/>
      <c r="G11" s="13"/>
      <c r="H11" s="13"/>
    </row>
    <row r="12" spans="1:8" x14ac:dyDescent="0.25">
      <c r="A12" s="13" t="s">
        <v>21</v>
      </c>
      <c r="B12" s="2" t="s">
        <v>22</v>
      </c>
      <c r="C12" s="13"/>
      <c r="D12" s="13"/>
      <c r="E12" s="13"/>
      <c r="F12" s="13"/>
      <c r="G12" s="13"/>
      <c r="H12" s="13"/>
    </row>
    <row r="14" spans="1:8" x14ac:dyDescent="0.25">
      <c r="A14" s="13" t="s">
        <v>5</v>
      </c>
    </row>
    <row r="15" spans="1:8" x14ac:dyDescent="0.25">
      <c r="B15" s="16"/>
      <c r="C15" s="16"/>
      <c r="D15" s="16"/>
      <c r="E15" s="16"/>
      <c r="F15" s="16"/>
    </row>
    <row r="19" spans="13:13" x14ac:dyDescent="0.25">
      <c r="M19" s="35"/>
    </row>
    <row r="20" spans="13:13" x14ac:dyDescent="0.25">
      <c r="M20" s="35"/>
    </row>
    <row r="21" spans="13:13" x14ac:dyDescent="0.25">
      <c r="M21" s="35"/>
    </row>
  </sheetData>
  <hyperlinks>
    <hyperlink ref="B12" r:id="rId1" xr:uid="{554509BB-5113-4C6A-8DC5-73D2C51A839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EA6A-6D82-4818-ADF2-5B063E9ADD9B}">
  <dimension ref="A1:F16"/>
  <sheetViews>
    <sheetView workbookViewId="0">
      <selection activeCell="P12" sqref="P12"/>
    </sheetView>
  </sheetViews>
  <sheetFormatPr defaultRowHeight="15" x14ac:dyDescent="0.25"/>
  <cols>
    <col min="1" max="1" width="11" customWidth="1"/>
    <col min="2" max="2" width="17" customWidth="1"/>
    <col min="3" max="3" width="25.42578125" customWidth="1"/>
    <col min="4" max="4" width="11.42578125" bestFit="1" customWidth="1"/>
  </cols>
  <sheetData>
    <row r="1" spans="1:6" ht="20.25" thickBot="1" x14ac:dyDescent="0.35">
      <c r="A1" s="1" t="s">
        <v>41</v>
      </c>
      <c r="B1" s="1"/>
      <c r="C1" s="1"/>
      <c r="D1" s="1"/>
    </row>
    <row r="2" spans="1:6" ht="15.75" thickTop="1" x14ac:dyDescent="0.25">
      <c r="A2" s="28" t="s">
        <v>7</v>
      </c>
      <c r="B2" s="28" t="s">
        <v>24</v>
      </c>
      <c r="C2" s="28" t="s">
        <v>25</v>
      </c>
      <c r="D2" s="28" t="s">
        <v>18</v>
      </c>
    </row>
    <row r="3" spans="1:6" x14ac:dyDescent="0.25">
      <c r="A3" s="28">
        <v>2015</v>
      </c>
      <c r="B3" s="25">
        <v>126584</v>
      </c>
      <c r="C3" s="25">
        <v>540301.99999999988</v>
      </c>
      <c r="D3" s="25">
        <v>666886</v>
      </c>
    </row>
    <row r="4" spans="1:6" x14ac:dyDescent="0.25">
      <c r="A4" s="28">
        <v>2016</v>
      </c>
      <c r="B4" s="25">
        <v>124071</v>
      </c>
      <c r="C4" s="25">
        <v>499835.5</v>
      </c>
      <c r="D4" s="25">
        <v>623906.5</v>
      </c>
    </row>
    <row r="5" spans="1:6" x14ac:dyDescent="0.25">
      <c r="A5" s="28">
        <v>2017</v>
      </c>
      <c r="B5" s="25">
        <v>130479.99999999999</v>
      </c>
      <c r="C5" s="25">
        <v>397000</v>
      </c>
      <c r="D5" s="25">
        <v>527000</v>
      </c>
    </row>
    <row r="6" spans="1:6" x14ac:dyDescent="0.25">
      <c r="A6" s="28">
        <v>2018</v>
      </c>
      <c r="B6" s="25">
        <v>177926</v>
      </c>
      <c r="C6" s="25">
        <v>417413.00000000006</v>
      </c>
      <c r="D6" s="25">
        <v>595339</v>
      </c>
    </row>
    <row r="7" spans="1:6" x14ac:dyDescent="0.25">
      <c r="A7" s="28">
        <v>2019</v>
      </c>
      <c r="B7" s="25">
        <v>185628</v>
      </c>
      <c r="C7" s="25">
        <v>506372</v>
      </c>
      <c r="D7" s="25">
        <v>692000</v>
      </c>
    </row>
    <row r="8" spans="1:6" x14ac:dyDescent="0.25">
      <c r="A8" s="28">
        <v>2020</v>
      </c>
      <c r="B8" s="25">
        <v>191953</v>
      </c>
      <c r="C8" s="25">
        <v>425965</v>
      </c>
      <c r="D8" s="25">
        <v>617918</v>
      </c>
    </row>
    <row r="9" spans="1:6" x14ac:dyDescent="0.25">
      <c r="A9" s="28">
        <v>2021</v>
      </c>
      <c r="B9" s="25">
        <v>232482</v>
      </c>
      <c r="C9" s="25">
        <v>452691.00000000006</v>
      </c>
      <c r="D9" s="25">
        <v>685173</v>
      </c>
    </row>
    <row r="10" spans="1:6" x14ac:dyDescent="0.25">
      <c r="A10" s="28">
        <v>2022</v>
      </c>
      <c r="B10" s="25">
        <v>245359</v>
      </c>
      <c r="C10" s="25">
        <f>D10-B10</f>
        <v>471894</v>
      </c>
      <c r="D10" s="25">
        <v>717253</v>
      </c>
    </row>
    <row r="11" spans="1:6" x14ac:dyDescent="0.25">
      <c r="A11" s="28">
        <v>2023</v>
      </c>
      <c r="B11" s="25">
        <v>240305</v>
      </c>
      <c r="C11" s="25">
        <f>D11-B11</f>
        <v>531674</v>
      </c>
      <c r="D11" s="25">
        <v>771979</v>
      </c>
    </row>
    <row r="13" spans="1:6" x14ac:dyDescent="0.25">
      <c r="A13" s="6" t="s">
        <v>1</v>
      </c>
      <c r="B13" s="6"/>
      <c r="C13" s="7"/>
      <c r="D13" s="7"/>
      <c r="E13" s="8"/>
      <c r="F13" s="7"/>
    </row>
    <row r="14" spans="1:6" x14ac:dyDescent="0.25">
      <c r="A14" s="6" t="s">
        <v>40</v>
      </c>
      <c r="B14" s="6"/>
      <c r="C14" s="7"/>
      <c r="D14" s="7"/>
      <c r="E14" s="8"/>
      <c r="F14" s="7"/>
    </row>
    <row r="16" spans="1:6" x14ac:dyDescent="0.25">
      <c r="A16" s="13" t="s">
        <v>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024-4112-4482-8E2B-1BD936CBA494}">
  <dimension ref="A1:G16"/>
  <sheetViews>
    <sheetView tabSelected="1" workbookViewId="0">
      <selection activeCell="M15" sqref="M15"/>
    </sheetView>
  </sheetViews>
  <sheetFormatPr defaultRowHeight="15" x14ac:dyDescent="0.25"/>
  <cols>
    <col min="1" max="1" width="11.7109375" customWidth="1"/>
    <col min="2" max="2" width="16.140625" customWidth="1"/>
    <col min="3" max="3" width="14.85546875" customWidth="1"/>
    <col min="4" max="4" width="11.42578125" bestFit="1" customWidth="1"/>
  </cols>
  <sheetData>
    <row r="1" spans="1:7" ht="20.25" thickBot="1" x14ac:dyDescent="0.35">
      <c r="A1" s="1" t="s">
        <v>26</v>
      </c>
      <c r="B1" s="1"/>
      <c r="C1" s="1"/>
      <c r="D1" s="1"/>
      <c r="E1" s="1"/>
      <c r="F1" s="21"/>
      <c r="G1" s="21"/>
    </row>
    <row r="2" spans="1:7" ht="45.75" thickTop="1" x14ac:dyDescent="0.25">
      <c r="A2" s="32" t="s">
        <v>7</v>
      </c>
      <c r="B2" s="32" t="s">
        <v>24</v>
      </c>
      <c r="C2" s="32" t="s">
        <v>25</v>
      </c>
      <c r="D2" s="32" t="s">
        <v>18</v>
      </c>
    </row>
    <row r="3" spans="1:7" x14ac:dyDescent="0.25">
      <c r="A3" s="28">
        <v>2015</v>
      </c>
      <c r="B3" s="25">
        <v>214448</v>
      </c>
      <c r="C3" s="25">
        <v>393615</v>
      </c>
      <c r="D3" s="25">
        <v>608063</v>
      </c>
    </row>
    <row r="4" spans="1:7" x14ac:dyDescent="0.25">
      <c r="A4" s="28">
        <v>2016</v>
      </c>
      <c r="B4" s="25">
        <v>231187</v>
      </c>
      <c r="C4" s="25">
        <v>298292.00000000006</v>
      </c>
      <c r="D4" s="25">
        <v>529479</v>
      </c>
    </row>
    <row r="5" spans="1:7" x14ac:dyDescent="0.25">
      <c r="A5" s="28">
        <v>2017</v>
      </c>
      <c r="B5" s="25">
        <v>238693</v>
      </c>
      <c r="C5" s="25">
        <v>98000</v>
      </c>
      <c r="D5" s="25">
        <v>337000</v>
      </c>
    </row>
    <row r="6" spans="1:7" x14ac:dyDescent="0.25">
      <c r="A6" s="28">
        <v>2018</v>
      </c>
      <c r="B6" s="25">
        <v>221813</v>
      </c>
      <c r="C6" s="25">
        <v>103566.00000000003</v>
      </c>
      <c r="D6" s="25">
        <v>325379</v>
      </c>
    </row>
    <row r="7" spans="1:7" x14ac:dyDescent="0.25">
      <c r="A7" s="28">
        <v>2019</v>
      </c>
      <c r="B7" s="25">
        <v>255927</v>
      </c>
      <c r="C7" s="25">
        <v>190000</v>
      </c>
      <c r="D7" s="25">
        <v>446000</v>
      </c>
    </row>
    <row r="8" spans="1:7" x14ac:dyDescent="0.25">
      <c r="A8" s="28">
        <v>2020</v>
      </c>
      <c r="B8" s="25">
        <v>252233</v>
      </c>
      <c r="C8" s="25">
        <v>187691</v>
      </c>
      <c r="D8" s="25">
        <v>439924</v>
      </c>
    </row>
    <row r="9" spans="1:7" x14ac:dyDescent="0.25">
      <c r="A9" s="28">
        <v>2021</v>
      </c>
      <c r="B9" s="25">
        <v>194905</v>
      </c>
      <c r="C9" s="25">
        <v>171378</v>
      </c>
      <c r="D9" s="25">
        <v>366283</v>
      </c>
    </row>
    <row r="10" spans="1:7" x14ac:dyDescent="0.25">
      <c r="A10" s="28">
        <v>2022</v>
      </c>
      <c r="B10" s="25">
        <v>182988</v>
      </c>
      <c r="C10" s="25">
        <f>D10-B10</f>
        <v>100595</v>
      </c>
      <c r="D10" s="25">
        <v>283583</v>
      </c>
    </row>
    <row r="11" spans="1:7" x14ac:dyDescent="0.25">
      <c r="A11" s="28">
        <v>2023</v>
      </c>
      <c r="B11" s="25">
        <v>171072</v>
      </c>
      <c r="C11" s="25">
        <f>D11-B11</f>
        <v>85157</v>
      </c>
      <c r="D11" s="25">
        <v>256229</v>
      </c>
    </row>
    <row r="13" spans="1:7" x14ac:dyDescent="0.25">
      <c r="A13" s="6" t="s">
        <v>1</v>
      </c>
      <c r="B13" s="6"/>
      <c r="C13" s="7"/>
      <c r="D13" s="7"/>
      <c r="E13" s="8"/>
      <c r="F13" s="7"/>
    </row>
    <row r="14" spans="1:7" x14ac:dyDescent="0.25">
      <c r="A14" s="6" t="s">
        <v>40</v>
      </c>
      <c r="B14" s="6"/>
      <c r="C14" s="7"/>
      <c r="D14" s="7"/>
      <c r="E14" s="8"/>
      <c r="F14" s="7"/>
    </row>
    <row r="16" spans="1:7" x14ac:dyDescent="0.25">
      <c r="A16" s="13" t="s">
        <v>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6D0C-A601-4330-B187-745911DAA4E1}">
  <dimension ref="A1:Z59"/>
  <sheetViews>
    <sheetView workbookViewId="0">
      <selection activeCell="A13" sqref="A13:G18"/>
    </sheetView>
  </sheetViews>
  <sheetFormatPr defaultRowHeight="15" x14ac:dyDescent="0.25"/>
  <cols>
    <col min="2" max="2" width="13.28515625" customWidth="1"/>
    <col min="3" max="3" width="26.140625" customWidth="1"/>
    <col min="4" max="4" width="20.5703125" customWidth="1"/>
    <col min="5" max="5" width="17.85546875" customWidth="1"/>
    <col min="6" max="6" width="19.140625" customWidth="1"/>
    <col min="7" max="7" width="19.42578125" customWidth="1"/>
  </cols>
  <sheetData>
    <row r="1" spans="1:9" ht="20.25" thickBot="1" x14ac:dyDescent="0.35">
      <c r="A1" s="14" t="s">
        <v>34</v>
      </c>
      <c r="B1" s="14"/>
      <c r="C1" s="14"/>
      <c r="D1" s="14"/>
      <c r="E1" s="14"/>
      <c r="F1" s="14"/>
      <c r="G1" s="14"/>
      <c r="H1" s="21"/>
      <c r="I1" s="21"/>
    </row>
    <row r="2" spans="1:9" s="4" customFormat="1" ht="32.25" customHeight="1" thickTop="1" x14ac:dyDescent="0.25">
      <c r="A2" s="32" t="s">
        <v>7</v>
      </c>
      <c r="B2" s="32" t="s">
        <v>37</v>
      </c>
      <c r="C2" s="32" t="s">
        <v>38</v>
      </c>
      <c r="D2" s="32" t="s">
        <v>27</v>
      </c>
      <c r="E2" s="32" t="s">
        <v>28</v>
      </c>
      <c r="F2" s="32" t="s">
        <v>39</v>
      </c>
      <c r="G2" s="32" t="s">
        <v>29</v>
      </c>
    </row>
    <row r="3" spans="1:9" x14ac:dyDescent="0.25">
      <c r="A3" s="28">
        <v>2009</v>
      </c>
      <c r="B3" s="24">
        <f t="shared" ref="B3:D4" si="0">SUM(B22)</f>
        <v>10</v>
      </c>
      <c r="C3" s="24">
        <f t="shared" si="0"/>
        <v>17</v>
      </c>
      <c r="D3" s="24">
        <f t="shared" si="0"/>
        <v>6</v>
      </c>
      <c r="E3" s="28">
        <f>SUM(B3:D3)</f>
        <v>33</v>
      </c>
      <c r="F3" s="24"/>
      <c r="G3" s="24">
        <f>SUM(E3:F3)</f>
        <v>33</v>
      </c>
    </row>
    <row r="4" spans="1:9" x14ac:dyDescent="0.25">
      <c r="A4" s="28">
        <v>2010</v>
      </c>
      <c r="B4" s="24">
        <f t="shared" si="0"/>
        <v>11</v>
      </c>
      <c r="C4" s="24">
        <f t="shared" si="0"/>
        <v>18</v>
      </c>
      <c r="D4" s="24">
        <f t="shared" si="0"/>
        <v>9</v>
      </c>
      <c r="E4" s="28">
        <f t="shared" ref="E4:E12" si="1">SUM(B4:D4)</f>
        <v>38</v>
      </c>
      <c r="F4" s="24"/>
      <c r="G4" s="24">
        <f t="shared" ref="G4:G12" si="2">SUM(E4:F4)</f>
        <v>38</v>
      </c>
    </row>
    <row r="5" spans="1:9" x14ac:dyDescent="0.25">
      <c r="A5" s="28">
        <v>2011</v>
      </c>
      <c r="B5" s="24">
        <f t="shared" ref="B5:D16" si="3">SUM(B24,B41)</f>
        <v>11</v>
      </c>
      <c r="C5" s="24">
        <f t="shared" si="3"/>
        <v>18</v>
      </c>
      <c r="D5" s="24">
        <f t="shared" si="3"/>
        <v>8</v>
      </c>
      <c r="E5" s="28">
        <f t="shared" si="1"/>
        <v>37</v>
      </c>
      <c r="F5" s="24">
        <f t="shared" ref="F5:F18" si="4">F24</f>
        <v>39</v>
      </c>
      <c r="G5" s="24">
        <f t="shared" si="2"/>
        <v>76</v>
      </c>
    </row>
    <row r="6" spans="1:9" x14ac:dyDescent="0.25">
      <c r="A6" s="28">
        <v>2012</v>
      </c>
      <c r="B6" s="24">
        <f t="shared" si="3"/>
        <v>11</v>
      </c>
      <c r="C6" s="24">
        <f t="shared" si="3"/>
        <v>18</v>
      </c>
      <c r="D6" s="24">
        <f t="shared" si="3"/>
        <v>12</v>
      </c>
      <c r="E6" s="28">
        <f t="shared" si="1"/>
        <v>41</v>
      </c>
      <c r="F6" s="24">
        <f t="shared" si="4"/>
        <v>40</v>
      </c>
      <c r="G6" s="24">
        <f t="shared" si="2"/>
        <v>81</v>
      </c>
    </row>
    <row r="7" spans="1:9" x14ac:dyDescent="0.25">
      <c r="A7" s="28">
        <v>2013</v>
      </c>
      <c r="B7" s="24">
        <f t="shared" si="3"/>
        <v>13</v>
      </c>
      <c r="C7" s="24">
        <f t="shared" si="3"/>
        <v>18</v>
      </c>
      <c r="D7" s="24">
        <f t="shared" si="3"/>
        <v>14</v>
      </c>
      <c r="E7" s="28">
        <f t="shared" si="1"/>
        <v>45</v>
      </c>
      <c r="F7" s="24">
        <f t="shared" si="4"/>
        <v>40</v>
      </c>
      <c r="G7" s="24">
        <f t="shared" si="2"/>
        <v>85</v>
      </c>
    </row>
    <row r="8" spans="1:9" x14ac:dyDescent="0.25">
      <c r="A8" s="28">
        <v>2014</v>
      </c>
      <c r="B8" s="24">
        <f t="shared" si="3"/>
        <v>14</v>
      </c>
      <c r="C8" s="24">
        <f t="shared" si="3"/>
        <v>19</v>
      </c>
      <c r="D8" s="24">
        <f t="shared" si="3"/>
        <v>18</v>
      </c>
      <c r="E8" s="28">
        <f t="shared" si="1"/>
        <v>51</v>
      </c>
      <c r="F8" s="24">
        <f t="shared" si="4"/>
        <v>40</v>
      </c>
      <c r="G8" s="24">
        <f t="shared" si="2"/>
        <v>91</v>
      </c>
    </row>
    <row r="9" spans="1:9" x14ac:dyDescent="0.25">
      <c r="A9" s="28">
        <v>2015</v>
      </c>
      <c r="B9" s="24">
        <f t="shared" si="3"/>
        <v>13</v>
      </c>
      <c r="C9" s="24">
        <f t="shared" si="3"/>
        <v>18</v>
      </c>
      <c r="D9" s="24">
        <f t="shared" si="3"/>
        <v>21</v>
      </c>
      <c r="E9" s="28">
        <f t="shared" si="1"/>
        <v>52</v>
      </c>
      <c r="F9" s="24">
        <f t="shared" si="4"/>
        <v>40</v>
      </c>
      <c r="G9" s="24">
        <f t="shared" si="2"/>
        <v>92</v>
      </c>
    </row>
    <row r="10" spans="1:9" x14ac:dyDescent="0.25">
      <c r="A10" s="29">
        <v>2016</v>
      </c>
      <c r="B10" s="24">
        <f t="shared" si="3"/>
        <v>18</v>
      </c>
      <c r="C10" s="24">
        <f t="shared" si="3"/>
        <v>20</v>
      </c>
      <c r="D10" s="24">
        <f t="shared" si="3"/>
        <v>26</v>
      </c>
      <c r="E10" s="28">
        <f t="shared" si="1"/>
        <v>64</v>
      </c>
      <c r="F10" s="24">
        <f t="shared" si="4"/>
        <v>36</v>
      </c>
      <c r="G10" s="24">
        <f t="shared" si="2"/>
        <v>100</v>
      </c>
    </row>
    <row r="11" spans="1:9" x14ac:dyDescent="0.25">
      <c r="A11" s="28">
        <v>2017</v>
      </c>
      <c r="B11" s="24">
        <f t="shared" si="3"/>
        <v>18</v>
      </c>
      <c r="C11" s="24">
        <f t="shared" si="3"/>
        <v>20</v>
      </c>
      <c r="D11" s="24">
        <f t="shared" si="3"/>
        <v>30</v>
      </c>
      <c r="E11" s="28">
        <f t="shared" si="1"/>
        <v>68</v>
      </c>
      <c r="F11" s="24">
        <f t="shared" si="4"/>
        <v>33</v>
      </c>
      <c r="G11" s="24">
        <f t="shared" si="2"/>
        <v>101</v>
      </c>
    </row>
    <row r="12" spans="1:9" x14ac:dyDescent="0.25">
      <c r="A12" s="28">
        <v>2018</v>
      </c>
      <c r="B12" s="24">
        <f t="shared" si="3"/>
        <v>18</v>
      </c>
      <c r="C12" s="24">
        <f t="shared" si="3"/>
        <v>20</v>
      </c>
      <c r="D12" s="24">
        <f t="shared" si="3"/>
        <v>30</v>
      </c>
      <c r="E12" s="28">
        <f t="shared" si="1"/>
        <v>68</v>
      </c>
      <c r="F12" s="24">
        <f t="shared" si="4"/>
        <v>33</v>
      </c>
      <c r="G12" s="24">
        <f t="shared" si="2"/>
        <v>101</v>
      </c>
    </row>
    <row r="13" spans="1:9" x14ac:dyDescent="0.25">
      <c r="A13" s="28">
        <v>2019</v>
      </c>
      <c r="B13" s="24">
        <f t="shared" si="3"/>
        <v>19</v>
      </c>
      <c r="C13" s="24">
        <f t="shared" si="3"/>
        <v>21</v>
      </c>
      <c r="D13" s="24">
        <f t="shared" si="3"/>
        <v>26</v>
      </c>
      <c r="E13" s="28">
        <f t="shared" ref="E13:E16" si="5">SUM(B13:D13)</f>
        <v>66</v>
      </c>
      <c r="F13" s="24">
        <f t="shared" si="4"/>
        <v>33</v>
      </c>
      <c r="G13" s="24">
        <f t="shared" ref="G13:G17" si="6">SUM(E13:F13)</f>
        <v>99</v>
      </c>
    </row>
    <row r="14" spans="1:9" x14ac:dyDescent="0.25">
      <c r="A14" s="28">
        <v>2020</v>
      </c>
      <c r="B14" s="24">
        <f t="shared" si="3"/>
        <v>22</v>
      </c>
      <c r="C14" s="24">
        <f t="shared" si="3"/>
        <v>20</v>
      </c>
      <c r="D14" s="24">
        <f t="shared" si="3"/>
        <v>28</v>
      </c>
      <c r="E14" s="28">
        <f t="shared" si="5"/>
        <v>70</v>
      </c>
      <c r="F14" s="24">
        <f t="shared" si="4"/>
        <v>33</v>
      </c>
      <c r="G14" s="24">
        <f t="shared" si="6"/>
        <v>103</v>
      </c>
    </row>
    <row r="15" spans="1:9" x14ac:dyDescent="0.25">
      <c r="A15" s="28">
        <v>2021</v>
      </c>
      <c r="B15" s="24">
        <f t="shared" si="3"/>
        <v>25</v>
      </c>
      <c r="C15" s="24">
        <f t="shared" si="3"/>
        <v>18</v>
      </c>
      <c r="D15" s="24">
        <f t="shared" si="3"/>
        <v>27</v>
      </c>
      <c r="E15" s="28">
        <f t="shared" si="5"/>
        <v>70</v>
      </c>
      <c r="F15" s="24">
        <f t="shared" si="4"/>
        <v>34</v>
      </c>
      <c r="G15" s="24">
        <f t="shared" si="6"/>
        <v>104</v>
      </c>
      <c r="I15" s="2"/>
    </row>
    <row r="16" spans="1:9" ht="15.75" customHeight="1" x14ac:dyDescent="0.25">
      <c r="A16" s="28">
        <v>2022</v>
      </c>
      <c r="B16" s="24">
        <f t="shared" si="3"/>
        <v>29</v>
      </c>
      <c r="C16" s="24">
        <f t="shared" si="3"/>
        <v>18</v>
      </c>
      <c r="D16" s="24">
        <f t="shared" si="3"/>
        <v>27</v>
      </c>
      <c r="E16" s="28">
        <f t="shared" si="5"/>
        <v>74</v>
      </c>
      <c r="F16" s="24">
        <f t="shared" si="4"/>
        <v>34</v>
      </c>
      <c r="G16" s="24">
        <f t="shared" si="6"/>
        <v>108</v>
      </c>
    </row>
    <row r="17" spans="1:26" ht="15.75" customHeight="1" x14ac:dyDescent="0.25">
      <c r="A17" s="28">
        <v>2023</v>
      </c>
      <c r="B17" s="24">
        <f>SUM(B36,B53)</f>
        <v>34</v>
      </c>
      <c r="C17" s="24">
        <f>SUM(C36,C53)</f>
        <v>17</v>
      </c>
      <c r="D17" s="24">
        <f>SUM(D36+D53)</f>
        <v>28</v>
      </c>
      <c r="E17" s="28">
        <f>SUM(B17:D17)</f>
        <v>79</v>
      </c>
      <c r="F17" s="24">
        <f t="shared" si="4"/>
        <v>34</v>
      </c>
      <c r="G17" s="24">
        <f t="shared" si="6"/>
        <v>113</v>
      </c>
    </row>
    <row r="18" spans="1:26" x14ac:dyDescent="0.25">
      <c r="A18" s="28">
        <v>2024</v>
      </c>
      <c r="B18" s="24">
        <f>SUM(B37+B54)</f>
        <v>33</v>
      </c>
      <c r="C18" s="24">
        <f>SUM(C37+C54)</f>
        <v>19</v>
      </c>
      <c r="D18" s="24">
        <f t="shared" ref="D18" si="7">SUM(D37+D54)</f>
        <v>26</v>
      </c>
      <c r="E18" s="28">
        <f>SUM(E37+E54)</f>
        <v>78</v>
      </c>
      <c r="F18" s="24">
        <f t="shared" si="4"/>
        <v>34</v>
      </c>
      <c r="G18" s="24">
        <f>SUM(E18:F18)</f>
        <v>112</v>
      </c>
      <c r="I18" s="18"/>
      <c r="J18" s="17"/>
    </row>
    <row r="19" spans="1:26" x14ac:dyDescent="0.25">
      <c r="H19" s="17"/>
      <c r="I19" s="17"/>
      <c r="J19" s="17"/>
    </row>
    <row r="20" spans="1:26" ht="20.25" thickBot="1" x14ac:dyDescent="0.35">
      <c r="A20" s="14" t="s">
        <v>35</v>
      </c>
      <c r="B20" s="14"/>
      <c r="C20" s="14"/>
      <c r="D20" s="14"/>
      <c r="E20" s="14"/>
      <c r="F20" s="14"/>
      <c r="G20" s="14"/>
      <c r="H20" s="17"/>
      <c r="I20" s="17"/>
      <c r="J20" s="17"/>
    </row>
    <row r="21" spans="1:26" ht="35.25" customHeight="1" thickTop="1" x14ac:dyDescent="0.25">
      <c r="A21" s="32" t="s">
        <v>7</v>
      </c>
      <c r="B21" s="32" t="s">
        <v>37</v>
      </c>
      <c r="C21" s="32" t="s">
        <v>38</v>
      </c>
      <c r="D21" s="32" t="s">
        <v>27</v>
      </c>
      <c r="E21" s="32" t="s">
        <v>28</v>
      </c>
      <c r="F21" s="32" t="s">
        <v>39</v>
      </c>
      <c r="G21" s="32" t="s">
        <v>29</v>
      </c>
      <c r="H21" s="17"/>
      <c r="I21" s="17"/>
      <c r="J21" s="17"/>
    </row>
    <row r="22" spans="1:26" x14ac:dyDescent="0.25">
      <c r="A22" s="28">
        <v>2009</v>
      </c>
      <c r="B22" s="24">
        <v>10</v>
      </c>
      <c r="C22" s="24">
        <v>17</v>
      </c>
      <c r="D22" s="24">
        <v>6</v>
      </c>
      <c r="E22" s="28">
        <f>SUM(B22:D22)</f>
        <v>33</v>
      </c>
      <c r="F22" s="24"/>
      <c r="G22" s="24">
        <f>SUM(E22:F22)</f>
        <v>33</v>
      </c>
      <c r="H22" s="17"/>
      <c r="I22" s="17"/>
      <c r="J22" s="17"/>
    </row>
    <row r="23" spans="1:26" x14ac:dyDescent="0.25">
      <c r="A23" s="28">
        <v>2010</v>
      </c>
      <c r="B23" s="24">
        <v>11</v>
      </c>
      <c r="C23" s="24">
        <v>18</v>
      </c>
      <c r="D23" s="24">
        <v>9</v>
      </c>
      <c r="E23" s="28">
        <f t="shared" ref="E23:E35" si="8">SUM(B23:D23)</f>
        <v>38</v>
      </c>
      <c r="F23" s="24"/>
      <c r="G23" s="24">
        <f t="shared" ref="G23:G35" si="9">SUM(E23:F23)</f>
        <v>38</v>
      </c>
      <c r="H23" s="17"/>
      <c r="I23" s="17"/>
      <c r="J23" s="17"/>
    </row>
    <row r="24" spans="1:26" x14ac:dyDescent="0.25">
      <c r="A24" s="28">
        <v>2011</v>
      </c>
      <c r="B24" s="24">
        <v>10</v>
      </c>
      <c r="C24" s="24">
        <v>18</v>
      </c>
      <c r="D24" s="24">
        <v>8</v>
      </c>
      <c r="E24" s="28">
        <f t="shared" si="8"/>
        <v>36</v>
      </c>
      <c r="F24" s="24">
        <v>39</v>
      </c>
      <c r="G24" s="24">
        <f t="shared" si="9"/>
        <v>75</v>
      </c>
      <c r="H24" s="17"/>
      <c r="I24" s="17"/>
      <c r="J24" s="17"/>
      <c r="K24" s="22"/>
      <c r="L24" s="22"/>
      <c r="M24" s="22"/>
      <c r="N24" s="22"/>
      <c r="O24" s="22"/>
      <c r="P24" s="22"/>
      <c r="Q24" s="22"/>
      <c r="R24" s="22"/>
      <c r="S24" s="22"/>
      <c r="T24" s="22"/>
      <c r="U24" s="22"/>
      <c r="V24" s="22"/>
      <c r="W24" s="22"/>
      <c r="X24" s="22"/>
      <c r="Y24" s="22"/>
      <c r="Z24" s="22"/>
    </row>
    <row r="25" spans="1:26" x14ac:dyDescent="0.25">
      <c r="A25" s="28">
        <v>2012</v>
      </c>
      <c r="B25" s="24">
        <v>10</v>
      </c>
      <c r="C25" s="24">
        <v>16</v>
      </c>
      <c r="D25" s="24">
        <v>12</v>
      </c>
      <c r="E25" s="28">
        <f t="shared" si="8"/>
        <v>38</v>
      </c>
      <c r="F25" s="24">
        <v>40</v>
      </c>
      <c r="G25" s="24">
        <f t="shared" si="9"/>
        <v>78</v>
      </c>
      <c r="H25" s="17"/>
      <c r="I25" s="17"/>
      <c r="J25" s="17"/>
      <c r="Z25" s="22"/>
    </row>
    <row r="26" spans="1:26" x14ac:dyDescent="0.25">
      <c r="A26" s="28">
        <v>2013</v>
      </c>
      <c r="B26" s="24">
        <v>12</v>
      </c>
      <c r="C26" s="24">
        <v>16</v>
      </c>
      <c r="D26" s="24">
        <v>13</v>
      </c>
      <c r="E26" s="28">
        <f t="shared" si="8"/>
        <v>41</v>
      </c>
      <c r="F26" s="24">
        <v>40</v>
      </c>
      <c r="G26" s="24">
        <f t="shared" si="9"/>
        <v>81</v>
      </c>
      <c r="I26" s="17"/>
      <c r="J26" s="17"/>
      <c r="Z26" s="22"/>
    </row>
    <row r="27" spans="1:26" x14ac:dyDescent="0.25">
      <c r="A27" s="28">
        <v>2014</v>
      </c>
      <c r="B27" s="24">
        <v>12</v>
      </c>
      <c r="C27" s="24">
        <v>17</v>
      </c>
      <c r="D27" s="24">
        <v>14</v>
      </c>
      <c r="E27" s="28">
        <f t="shared" si="8"/>
        <v>43</v>
      </c>
      <c r="F27" s="24">
        <v>40</v>
      </c>
      <c r="G27" s="24">
        <f t="shared" si="9"/>
        <v>83</v>
      </c>
      <c r="H27" s="17"/>
      <c r="I27" s="17"/>
      <c r="J27" s="17"/>
      <c r="Z27" s="22"/>
    </row>
    <row r="28" spans="1:26" x14ac:dyDescent="0.25">
      <c r="A28" s="28">
        <v>2015</v>
      </c>
      <c r="B28" s="24">
        <v>11</v>
      </c>
      <c r="C28" s="24">
        <v>16</v>
      </c>
      <c r="D28" s="24">
        <v>17</v>
      </c>
      <c r="E28" s="28">
        <f t="shared" si="8"/>
        <v>44</v>
      </c>
      <c r="F28" s="24">
        <v>40</v>
      </c>
      <c r="G28" s="24">
        <f t="shared" si="9"/>
        <v>84</v>
      </c>
      <c r="H28" s="17"/>
      <c r="I28" s="17"/>
      <c r="J28" s="17"/>
      <c r="Z28" s="22"/>
    </row>
    <row r="29" spans="1:26" x14ac:dyDescent="0.25">
      <c r="A29" s="29">
        <v>2016</v>
      </c>
      <c r="B29" s="24">
        <v>16</v>
      </c>
      <c r="C29" s="24">
        <v>18</v>
      </c>
      <c r="D29" s="24">
        <v>20</v>
      </c>
      <c r="E29" s="28">
        <f t="shared" si="8"/>
        <v>54</v>
      </c>
      <c r="F29" s="24">
        <v>36</v>
      </c>
      <c r="G29" s="24">
        <f t="shared" si="9"/>
        <v>90</v>
      </c>
      <c r="Z29" s="22"/>
    </row>
    <row r="30" spans="1:26" x14ac:dyDescent="0.25">
      <c r="A30" s="28">
        <v>2017</v>
      </c>
      <c r="B30" s="24">
        <v>16</v>
      </c>
      <c r="C30" s="24">
        <v>18</v>
      </c>
      <c r="D30" s="24">
        <v>20</v>
      </c>
      <c r="E30" s="28">
        <f t="shared" si="8"/>
        <v>54</v>
      </c>
      <c r="F30" s="24">
        <v>33</v>
      </c>
      <c r="G30" s="24">
        <f t="shared" si="9"/>
        <v>87</v>
      </c>
      <c r="Z30" s="22"/>
    </row>
    <row r="31" spans="1:26" x14ac:dyDescent="0.25">
      <c r="A31" s="28">
        <v>2018</v>
      </c>
      <c r="B31" s="24">
        <v>16</v>
      </c>
      <c r="C31" s="24">
        <v>18</v>
      </c>
      <c r="D31" s="24">
        <v>20</v>
      </c>
      <c r="E31" s="28">
        <f t="shared" si="8"/>
        <v>54</v>
      </c>
      <c r="F31" s="24">
        <v>33</v>
      </c>
      <c r="G31" s="24">
        <f t="shared" si="9"/>
        <v>87</v>
      </c>
    </row>
    <row r="32" spans="1:26" x14ac:dyDescent="0.25">
      <c r="A32" s="28">
        <v>2019</v>
      </c>
      <c r="B32" s="24">
        <v>16</v>
      </c>
      <c r="C32" s="24">
        <v>18</v>
      </c>
      <c r="D32" s="24">
        <v>15</v>
      </c>
      <c r="E32" s="28">
        <f t="shared" si="8"/>
        <v>49</v>
      </c>
      <c r="F32" s="24">
        <v>33</v>
      </c>
      <c r="G32" s="24">
        <f t="shared" si="9"/>
        <v>82</v>
      </c>
    </row>
    <row r="33" spans="1:7" x14ac:dyDescent="0.25">
      <c r="A33" s="28">
        <v>2020</v>
      </c>
      <c r="B33" s="24">
        <v>17</v>
      </c>
      <c r="C33" s="24">
        <v>18</v>
      </c>
      <c r="D33" s="24">
        <v>15</v>
      </c>
      <c r="E33" s="28">
        <f t="shared" si="8"/>
        <v>50</v>
      </c>
      <c r="F33" s="24">
        <v>33</v>
      </c>
      <c r="G33" s="24">
        <f t="shared" si="9"/>
        <v>83</v>
      </c>
    </row>
    <row r="34" spans="1:7" x14ac:dyDescent="0.25">
      <c r="A34" s="28">
        <v>2021</v>
      </c>
      <c r="B34" s="24">
        <v>20</v>
      </c>
      <c r="C34" s="24">
        <v>16</v>
      </c>
      <c r="D34" s="24">
        <v>9</v>
      </c>
      <c r="E34" s="28">
        <f t="shared" si="8"/>
        <v>45</v>
      </c>
      <c r="F34" s="24">
        <v>34</v>
      </c>
      <c r="G34" s="24">
        <f t="shared" si="9"/>
        <v>79</v>
      </c>
    </row>
    <row r="35" spans="1:7" x14ac:dyDescent="0.25">
      <c r="A35" s="28">
        <v>2022</v>
      </c>
      <c r="B35" s="24">
        <v>23</v>
      </c>
      <c r="C35" s="24">
        <v>16</v>
      </c>
      <c r="D35" s="24">
        <v>9</v>
      </c>
      <c r="E35" s="28">
        <f t="shared" si="8"/>
        <v>48</v>
      </c>
      <c r="F35" s="24">
        <v>34</v>
      </c>
      <c r="G35" s="24">
        <f t="shared" si="9"/>
        <v>82</v>
      </c>
    </row>
    <row r="36" spans="1:7" x14ac:dyDescent="0.25">
      <c r="A36" s="28">
        <v>2023</v>
      </c>
      <c r="B36" s="24">
        <v>28</v>
      </c>
      <c r="C36" s="24">
        <v>16</v>
      </c>
      <c r="D36" s="24">
        <v>10</v>
      </c>
      <c r="E36" s="28">
        <f t="shared" ref="E36:E37" si="10">SUM(B36:D36)</f>
        <v>54</v>
      </c>
      <c r="F36" s="24">
        <v>34</v>
      </c>
      <c r="G36" s="24">
        <f t="shared" ref="G36:G37" si="11">SUM(E36:F36)</f>
        <v>88</v>
      </c>
    </row>
    <row r="37" spans="1:7" x14ac:dyDescent="0.25">
      <c r="A37" s="28">
        <v>2024</v>
      </c>
      <c r="B37" s="24">
        <v>28</v>
      </c>
      <c r="C37" s="24">
        <v>17</v>
      </c>
      <c r="D37" s="24">
        <v>9</v>
      </c>
      <c r="E37" s="28">
        <f t="shared" si="10"/>
        <v>54</v>
      </c>
      <c r="F37" s="24">
        <v>34</v>
      </c>
      <c r="G37" s="24">
        <f t="shared" si="11"/>
        <v>88</v>
      </c>
    </row>
    <row r="38" spans="1:7" x14ac:dyDescent="0.25">
      <c r="C38" s="17"/>
      <c r="D38" s="17"/>
      <c r="E38" s="17"/>
      <c r="F38" s="17"/>
      <c r="G38" s="17"/>
    </row>
    <row r="39" spans="1:7" ht="20.25" thickBot="1" x14ac:dyDescent="0.35">
      <c r="A39" s="1" t="s">
        <v>36</v>
      </c>
      <c r="B39" s="1"/>
      <c r="C39" s="20"/>
      <c r="D39" s="20"/>
      <c r="E39" s="20"/>
      <c r="G39" s="21"/>
    </row>
    <row r="40" spans="1:7" ht="30.75" thickTop="1" x14ac:dyDescent="0.25">
      <c r="A40" s="33" t="s">
        <v>7</v>
      </c>
      <c r="B40" s="32" t="s">
        <v>37</v>
      </c>
      <c r="C40" s="32" t="s">
        <v>38</v>
      </c>
      <c r="D40" s="32" t="s">
        <v>27</v>
      </c>
      <c r="E40" s="32" t="s">
        <v>18</v>
      </c>
      <c r="F40" s="19"/>
      <c r="G40" s="15"/>
    </row>
    <row r="41" spans="1:7" x14ac:dyDescent="0.25">
      <c r="A41" s="28">
        <v>2011</v>
      </c>
      <c r="B41" s="24">
        <v>1</v>
      </c>
      <c r="C41" s="24">
        <v>0</v>
      </c>
      <c r="D41" s="24">
        <v>0</v>
      </c>
      <c r="E41" s="30">
        <f>SUM(B41:D41)</f>
        <v>1</v>
      </c>
      <c r="F41" s="17"/>
      <c r="G41" s="17"/>
    </row>
    <row r="42" spans="1:7" x14ac:dyDescent="0.25">
      <c r="A42" s="28">
        <v>2012</v>
      </c>
      <c r="B42" s="31">
        <v>1</v>
      </c>
      <c r="C42" s="31">
        <v>2</v>
      </c>
      <c r="D42" s="31">
        <v>0</v>
      </c>
      <c r="E42" s="30">
        <f t="shared" ref="E42:E52" si="12">SUM(B42:D42)</f>
        <v>3</v>
      </c>
      <c r="F42" s="17"/>
      <c r="G42" s="17"/>
    </row>
    <row r="43" spans="1:7" x14ac:dyDescent="0.25">
      <c r="A43" s="28">
        <v>2013</v>
      </c>
      <c r="B43" s="31">
        <v>1</v>
      </c>
      <c r="C43" s="31">
        <v>2</v>
      </c>
      <c r="D43" s="31">
        <v>1</v>
      </c>
      <c r="E43" s="30">
        <f t="shared" si="12"/>
        <v>4</v>
      </c>
      <c r="F43" s="17"/>
      <c r="G43" s="17"/>
    </row>
    <row r="44" spans="1:7" x14ac:dyDescent="0.25">
      <c r="A44" s="28">
        <v>2014</v>
      </c>
      <c r="B44" s="31">
        <v>2</v>
      </c>
      <c r="C44" s="31">
        <v>2</v>
      </c>
      <c r="D44" s="31">
        <v>4</v>
      </c>
      <c r="E44" s="30">
        <f t="shared" si="12"/>
        <v>8</v>
      </c>
      <c r="F44" s="17"/>
      <c r="G44" s="17"/>
    </row>
    <row r="45" spans="1:7" x14ac:dyDescent="0.25">
      <c r="A45" s="28">
        <v>2015</v>
      </c>
      <c r="B45" s="31">
        <v>2</v>
      </c>
      <c r="C45" s="31">
        <v>2</v>
      </c>
      <c r="D45" s="31">
        <v>4</v>
      </c>
      <c r="E45" s="30">
        <f t="shared" si="12"/>
        <v>8</v>
      </c>
      <c r="F45" s="17"/>
      <c r="G45" s="17"/>
    </row>
    <row r="46" spans="1:7" x14ac:dyDescent="0.25">
      <c r="A46" s="29">
        <v>2016</v>
      </c>
      <c r="B46" s="31">
        <v>2</v>
      </c>
      <c r="C46" s="31">
        <v>2</v>
      </c>
      <c r="D46" s="31">
        <v>6</v>
      </c>
      <c r="E46" s="30">
        <f t="shared" si="12"/>
        <v>10</v>
      </c>
      <c r="F46" s="17"/>
      <c r="G46" s="17"/>
    </row>
    <row r="47" spans="1:7" x14ac:dyDescent="0.25">
      <c r="A47" s="28">
        <v>2017</v>
      </c>
      <c r="B47" s="31">
        <v>2</v>
      </c>
      <c r="C47" s="31">
        <v>2</v>
      </c>
      <c r="D47" s="31">
        <v>10</v>
      </c>
      <c r="E47" s="30">
        <f t="shared" si="12"/>
        <v>14</v>
      </c>
      <c r="F47" s="17"/>
      <c r="G47" s="17"/>
    </row>
    <row r="48" spans="1:7" x14ac:dyDescent="0.25">
      <c r="A48" s="28">
        <v>2018</v>
      </c>
      <c r="B48" s="31">
        <v>2</v>
      </c>
      <c r="C48" s="31">
        <v>2</v>
      </c>
      <c r="D48" s="31">
        <v>10</v>
      </c>
      <c r="E48" s="30">
        <f t="shared" si="12"/>
        <v>14</v>
      </c>
      <c r="F48" s="17"/>
      <c r="G48" s="17"/>
    </row>
    <row r="49" spans="1:7" x14ac:dyDescent="0.25">
      <c r="A49" s="28">
        <v>2019</v>
      </c>
      <c r="B49" s="31">
        <v>3</v>
      </c>
      <c r="C49" s="31">
        <v>3</v>
      </c>
      <c r="D49" s="31">
        <v>11</v>
      </c>
      <c r="E49" s="30">
        <f t="shared" si="12"/>
        <v>17</v>
      </c>
      <c r="F49" s="17"/>
      <c r="G49" s="17"/>
    </row>
    <row r="50" spans="1:7" x14ac:dyDescent="0.25">
      <c r="A50" s="28">
        <v>2020</v>
      </c>
      <c r="B50" s="24">
        <v>5</v>
      </c>
      <c r="C50" s="24">
        <v>2</v>
      </c>
      <c r="D50" s="24">
        <v>13</v>
      </c>
      <c r="E50" s="30">
        <f t="shared" si="12"/>
        <v>20</v>
      </c>
      <c r="F50" s="17"/>
      <c r="G50" s="17"/>
    </row>
    <row r="51" spans="1:7" x14ac:dyDescent="0.25">
      <c r="A51" s="28">
        <v>2021</v>
      </c>
      <c r="B51" s="24">
        <v>5</v>
      </c>
      <c r="C51" s="24">
        <v>2</v>
      </c>
      <c r="D51" s="24">
        <v>18</v>
      </c>
      <c r="E51" s="30">
        <f t="shared" si="12"/>
        <v>25</v>
      </c>
      <c r="F51" s="17"/>
      <c r="G51" s="17"/>
    </row>
    <row r="52" spans="1:7" x14ac:dyDescent="0.25">
      <c r="A52" s="28">
        <v>2022</v>
      </c>
      <c r="B52" s="24">
        <v>6</v>
      </c>
      <c r="C52" s="24">
        <v>2</v>
      </c>
      <c r="D52" s="24">
        <v>18</v>
      </c>
      <c r="E52" s="30">
        <f t="shared" si="12"/>
        <v>26</v>
      </c>
      <c r="F52" s="17"/>
      <c r="G52" s="17"/>
    </row>
    <row r="53" spans="1:7" x14ac:dyDescent="0.25">
      <c r="A53" s="28">
        <v>2023</v>
      </c>
      <c r="B53" s="24">
        <v>6</v>
      </c>
      <c r="C53" s="24">
        <v>1</v>
      </c>
      <c r="D53" s="24">
        <v>18</v>
      </c>
      <c r="E53" s="30">
        <f t="shared" ref="E53:E54" si="13">SUM(B53:D53)</f>
        <v>25</v>
      </c>
      <c r="F53" s="17"/>
      <c r="G53" s="17"/>
    </row>
    <row r="54" spans="1:7" x14ac:dyDescent="0.25">
      <c r="A54" s="28">
        <v>2024</v>
      </c>
      <c r="B54" s="24">
        <v>5</v>
      </c>
      <c r="C54" s="24">
        <v>2</v>
      </c>
      <c r="D54" s="24">
        <v>17</v>
      </c>
      <c r="E54" s="28">
        <f t="shared" si="13"/>
        <v>24</v>
      </c>
      <c r="F54" s="17"/>
      <c r="G54" s="17"/>
    </row>
    <row r="56" spans="1:7" x14ac:dyDescent="0.25">
      <c r="A56" s="6" t="s">
        <v>1</v>
      </c>
    </row>
    <row r="57" spans="1:7" x14ac:dyDescent="0.25">
      <c r="A57" s="13" t="s">
        <v>30</v>
      </c>
    </row>
    <row r="58" spans="1:7" x14ac:dyDescent="0.25">
      <c r="A58" s="13"/>
    </row>
    <row r="59" spans="1:7" x14ac:dyDescent="0.25">
      <c r="A59" s="13" t="s">
        <v>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F1646-A278-4BE0-B4F8-67957FC33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D4A13-2BAE-406E-982B-8308A070C662}">
  <ds:schemaRefs>
    <ds:schemaRef ds:uri="58e40d20-954f-4db4-bed9-714b859c8774"/>
    <ds:schemaRef ds:uri="http://schemas.openxmlformats.org/package/2006/metadata/core-properties"/>
    <ds:schemaRef ds:uri="http://www.w3.org/XML/1998/namespace"/>
    <ds:schemaRef ds:uri="http://purl.org/dc/terms/"/>
    <ds:schemaRef ds:uri="bdeb5c38-1ad9-466e-93bb-f08ad1118bda"/>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9937D58-92FA-45DC-AD61-EB5840991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Biodegradable waste</vt:lpstr>
      <vt:lpstr>Municipal biowaste</vt:lpstr>
      <vt:lpstr>Food waste</vt:lpstr>
      <vt:lpstr>Digestion</vt:lpstr>
      <vt:lpstr>Composting</vt:lpstr>
      <vt:lpstr>Biogas plants</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2024-04-04T10:48:45Z</dcterms:created>
  <dcterms:modified xsi:type="dcterms:W3CDTF">2025-09-18T09:04:00Z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